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3 - Release/"/>
    </mc:Choice>
  </mc:AlternateContent>
  <xr:revisionPtr revIDLastSave="0" documentId="8_{3F003FAB-B9DC-47DE-88F3-FC366BE29029}" xr6:coauthVersionLast="47" xr6:coauthVersionMax="47" xr10:uidLastSave="{00000000-0000-0000-0000-000000000000}"/>
  <bookViews>
    <workbookView xWindow="-98" yWindow="-98" windowWidth="23236" windowHeight="13875" activeTab="5" xr2:uid="{00000000-000D-0000-FFFF-FFFF00000000}"/>
  </bookViews>
  <sheets>
    <sheet name=" " sheetId="3" r:id="rId1"/>
    <sheet name="Disclaimer" sheetId="13" r:id="rId2"/>
    <sheet name="Notes" sheetId="11" r:id="rId3"/>
    <sheet name="Occupancy_2023" sheetId="24" r:id="rId4"/>
    <sheet name="Traffic&gt;" sheetId="25" r:id="rId5"/>
    <sheet name="Nov-23" sheetId="43" r:id="rId6"/>
    <sheet name="Oct-23" sheetId="41" r:id="rId7"/>
    <sheet name="Sep-23" sheetId="40" r:id="rId8"/>
    <sheet name="Aug-23" sheetId="38" r:id="rId9"/>
    <sheet name="July-23" sheetId="37" r:id="rId10"/>
    <sheet name="June-23" sheetId="36" r:id="rId11"/>
    <sheet name="May-23" sheetId="35" r:id="rId12"/>
    <sheet name="Apr-23" sheetId="34" r:id="rId13"/>
    <sheet name="Mar-23" sheetId="33" r:id="rId14"/>
    <sheet name="Mar-23_old structure" sheetId="32" r:id="rId15"/>
    <sheet name="Feb-23" sheetId="31" r:id="rId16"/>
    <sheet name="Jan-23" sheetId="30" r:id="rId17"/>
    <sheet name="Dec-22" sheetId="29" r:id="rId18"/>
    <sheet name="Nov-22" sheetId="28" r:id="rId19"/>
    <sheet name="Oct-22" sheetId="27" r:id="rId20"/>
    <sheet name="Sep-22" sheetId="26" r:id="rId21"/>
    <sheet name="Aug-22" sheetId="22" r:id="rId22"/>
    <sheet name="Jul-22" sheetId="21" r:id="rId23"/>
    <sheet name="Jun-22" sheetId="20" r:id="rId24"/>
    <sheet name="May-22" sheetId="19" r:id="rId25"/>
    <sheet name="Apr-22" sheetId="18" r:id="rId26"/>
    <sheet name="Mar-22" sheetId="17" r:id="rId27"/>
    <sheet name="Feb-22" sheetId="16" r:id="rId28"/>
    <sheet name="Jan-22" sheetId="15" r:id="rId29"/>
    <sheet name="Dec-21" sheetId="14" r:id="rId30"/>
    <sheet name="Nov-21" sheetId="10" r:id="rId31"/>
    <sheet name="Oct-21" sheetId="9" r:id="rId32"/>
    <sheet name="Sept-21" sheetId="1" r:id="rId33"/>
  </sheets>
  <externalReferences>
    <externalReference r:id="rId34"/>
    <externalReference r:id="rId35"/>
    <externalReference r:id="rId36"/>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5" hidden="1">'Apr-22'!$X:$XFD</definedName>
    <definedName name="Z_5F6D01E3_9E6F_4D7F_980F_63899AF95899_.wvu.Cols" localSheetId="21" hidden="1">'Aug-22'!$X:$XFD</definedName>
    <definedName name="Z_5F6D01E3_9E6F_4D7F_980F_63899AF95899_.wvu.Cols" localSheetId="29" hidden="1">'Dec-21'!$S:$XFD</definedName>
    <definedName name="Z_5F6D01E3_9E6F_4D7F_980F_63899AF95899_.wvu.Cols" localSheetId="17" hidden="1">'Dec-22'!$X:$XFD</definedName>
    <definedName name="Z_5F6D01E3_9E6F_4D7F_980F_63899AF95899_.wvu.Cols" localSheetId="1" hidden="1">Disclaimer!$X:$XFD</definedName>
    <definedName name="Z_5F6D01E3_9E6F_4D7F_980F_63899AF95899_.wvu.Cols" localSheetId="27" hidden="1">'Feb-22'!$X:$XFD</definedName>
    <definedName name="Z_5F6D01E3_9E6F_4D7F_980F_63899AF95899_.wvu.Cols" localSheetId="28" hidden="1">'Jan-22'!$X:$XFD</definedName>
    <definedName name="Z_5F6D01E3_9E6F_4D7F_980F_63899AF95899_.wvu.Cols" localSheetId="16" hidden="1">'Jan-23'!$AC:$XFD</definedName>
    <definedName name="Z_5F6D01E3_9E6F_4D7F_980F_63899AF95899_.wvu.Cols" localSheetId="22" hidden="1">'Jul-22'!$X:$XFD</definedName>
    <definedName name="Z_5F6D01E3_9E6F_4D7F_980F_63899AF95899_.wvu.Cols" localSheetId="23" hidden="1">'Jun-22'!$X:$XFD</definedName>
    <definedName name="Z_5F6D01E3_9E6F_4D7F_980F_63899AF95899_.wvu.Cols" localSheetId="26" hidden="1">'Mar-22'!$X:$XFD</definedName>
    <definedName name="Z_5F6D01E3_9E6F_4D7F_980F_63899AF95899_.wvu.Cols" localSheetId="24" hidden="1">'May-22'!$X:$XFD</definedName>
    <definedName name="Z_5F6D01E3_9E6F_4D7F_980F_63899AF95899_.wvu.Cols" localSheetId="2" hidden="1">Notes!$S:$XFD</definedName>
    <definedName name="Z_5F6D01E3_9E6F_4D7F_980F_63899AF95899_.wvu.Cols" localSheetId="30" hidden="1">'Nov-21'!$S:$XFD</definedName>
    <definedName name="Z_5F6D01E3_9E6F_4D7F_980F_63899AF95899_.wvu.Cols" localSheetId="18" hidden="1">'Nov-22'!$X:$XFD</definedName>
    <definedName name="Z_5F6D01E3_9E6F_4D7F_980F_63899AF95899_.wvu.Cols" localSheetId="3" hidden="1">Occupancy_2023!$AC:$XFD</definedName>
    <definedName name="Z_5F6D01E3_9E6F_4D7F_980F_63899AF95899_.wvu.Cols" localSheetId="31" hidden="1">'Oct-21'!$S:$XFD</definedName>
    <definedName name="Z_5F6D01E3_9E6F_4D7F_980F_63899AF95899_.wvu.Cols" localSheetId="19" hidden="1">'Oct-22'!$X:$XFD</definedName>
    <definedName name="Z_5F6D01E3_9E6F_4D7F_980F_63899AF95899_.wvu.Cols" localSheetId="20" hidden="1">'Sep-22'!$X:$XFD</definedName>
    <definedName name="Z_5F6D01E3_9E6F_4D7F_980F_63899AF95899_.wvu.Cols" localSheetId="32"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5" hidden="1">'Apr-22'!$49:$1048576,'Apr-22'!$30:$48</definedName>
    <definedName name="Z_5F6D01E3_9E6F_4D7F_980F_63899AF95899_.wvu.Rows" localSheetId="29" hidden="1">'Dec-21'!$49:$1048576,'Dec-21'!$30:$48</definedName>
    <definedName name="Z_5F6D01E3_9E6F_4D7F_980F_63899AF95899_.wvu.Rows" localSheetId="1" hidden="1">Disclaimer!$45:$1048576,Disclaimer!$30:$44</definedName>
    <definedName name="Z_5F6D01E3_9E6F_4D7F_980F_63899AF95899_.wvu.Rows" localSheetId="27" hidden="1">'Feb-22'!$49:$1048576,'Feb-22'!$30:$48</definedName>
    <definedName name="Z_5F6D01E3_9E6F_4D7F_980F_63899AF95899_.wvu.Rows" localSheetId="28" hidden="1">'Jan-22'!$49:$1048576,'Jan-22'!$30:$48</definedName>
    <definedName name="Z_5F6D01E3_9E6F_4D7F_980F_63899AF95899_.wvu.Rows" localSheetId="23" hidden="1">'Jun-22'!$49:$1048576,'Jun-22'!$30:$48</definedName>
    <definedName name="Z_5F6D01E3_9E6F_4D7F_980F_63899AF95899_.wvu.Rows" localSheetId="26" hidden="1">'Mar-22'!$49:$1048576,'Mar-22'!$30:$48</definedName>
    <definedName name="Z_5F6D01E3_9E6F_4D7F_980F_63899AF95899_.wvu.Rows" localSheetId="24" hidden="1">'May-22'!$49:$1048576,'May-22'!$30:$48</definedName>
    <definedName name="Z_5F6D01E3_9E6F_4D7F_980F_63899AF95899_.wvu.Rows" localSheetId="2" hidden="1">Notes!$45:$1048576,Notes!$27:$44</definedName>
    <definedName name="Z_5F6D01E3_9E6F_4D7F_980F_63899AF95899_.wvu.Rows" localSheetId="30" hidden="1">'Nov-21'!$49:$1048576,'Nov-21'!$30:$48</definedName>
    <definedName name="Z_5F6D01E3_9E6F_4D7F_980F_63899AF95899_.wvu.Rows" localSheetId="31" hidden="1">'Oct-21'!$49:$1048576,'Oct-21'!$30:$48</definedName>
    <definedName name="Z_5F6D01E3_9E6F_4D7F_980F_63899AF95899_.wvu.Rows" localSheetId="32"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6" i="43" l="1"/>
  <c r="R26" i="43"/>
  <c r="Q26" i="43"/>
  <c r="P26" i="43"/>
  <c r="O26" i="43"/>
  <c r="S25" i="43"/>
  <c r="R25" i="43"/>
  <c r="Q25" i="43"/>
  <c r="P25" i="43"/>
  <c r="O25" i="43"/>
  <c r="S23" i="43"/>
  <c r="R23" i="43"/>
  <c r="Q23" i="43"/>
  <c r="P23" i="43"/>
  <c r="O23" i="43"/>
  <c r="S22" i="43"/>
  <c r="W22" i="43" s="1"/>
  <c r="R22" i="43"/>
  <c r="Q22" i="43"/>
  <c r="P22" i="43"/>
  <c r="O22" i="43"/>
  <c r="S20" i="43"/>
  <c r="R20" i="43"/>
  <c r="Q20" i="43"/>
  <c r="P20" i="43"/>
  <c r="O20" i="43"/>
  <c r="S19" i="43"/>
  <c r="R19" i="43"/>
  <c r="Q19" i="43"/>
  <c r="P19" i="43"/>
  <c r="O19" i="43"/>
  <c r="S17" i="43"/>
  <c r="R17" i="43"/>
  <c r="Q17" i="43"/>
  <c r="P17" i="43"/>
  <c r="O17" i="43"/>
  <c r="S16" i="43"/>
  <c r="R16" i="43"/>
  <c r="Q16" i="43"/>
  <c r="P16" i="43"/>
  <c r="O16" i="43"/>
  <c r="W16" i="43" s="1"/>
  <c r="S14" i="43"/>
  <c r="R14" i="43"/>
  <c r="Q14" i="43"/>
  <c r="P14" i="43"/>
  <c r="O14" i="43"/>
  <c r="S13" i="43"/>
  <c r="R13" i="43"/>
  <c r="Q13" i="43"/>
  <c r="P13" i="43"/>
  <c r="O13" i="43"/>
  <c r="P50" i="43"/>
  <c r="S49" i="43"/>
  <c r="S40" i="43"/>
  <c r="Q40" i="43"/>
  <c r="P38" i="43"/>
  <c r="S37" i="43"/>
  <c r="AA52" i="43"/>
  <c r="Z52" i="43"/>
  <c r="Y52" i="43"/>
  <c r="AA51" i="43"/>
  <c r="Z51" i="43"/>
  <c r="Y51" i="43"/>
  <c r="X51" i="43"/>
  <c r="F49" i="43"/>
  <c r="O49" i="43" s="1"/>
  <c r="H47" i="43"/>
  <c r="Q47" i="43" s="1"/>
  <c r="J46" i="43"/>
  <c r="S46" i="43" s="1"/>
  <c r="G43" i="43"/>
  <c r="P43" i="43" s="1"/>
  <c r="J41" i="43"/>
  <c r="S41" i="43" s="1"/>
  <c r="X52" i="43"/>
  <c r="H38" i="43"/>
  <c r="Q38" i="43" s="1"/>
  <c r="O33" i="43"/>
  <c r="J50" i="43"/>
  <c r="S50" i="43" s="1"/>
  <c r="M26" i="43"/>
  <c r="H50" i="43"/>
  <c r="Q50" i="43" s="1"/>
  <c r="G50" i="43"/>
  <c r="N26" i="43"/>
  <c r="M25" i="43"/>
  <c r="J49" i="43"/>
  <c r="K25" i="43"/>
  <c r="L25" i="43"/>
  <c r="M23" i="43"/>
  <c r="K23" i="43"/>
  <c r="J47" i="43"/>
  <c r="S47" i="43" s="1"/>
  <c r="G47" i="43"/>
  <c r="P47" i="43" s="1"/>
  <c r="F47" i="43"/>
  <c r="O47" i="43" s="1"/>
  <c r="K22" i="43"/>
  <c r="I46" i="43"/>
  <c r="R46" i="43" s="1"/>
  <c r="H46" i="43"/>
  <c r="Q46" i="43" s="1"/>
  <c r="N22" i="43"/>
  <c r="J44" i="43"/>
  <c r="S44" i="43" s="1"/>
  <c r="M20" i="43"/>
  <c r="H44" i="43"/>
  <c r="Q44" i="43" s="1"/>
  <c r="G44" i="43"/>
  <c r="P44" i="43" s="1"/>
  <c r="N20" i="43"/>
  <c r="M19" i="43"/>
  <c r="J43" i="43"/>
  <c r="S43" i="43" s="1"/>
  <c r="U19" i="43"/>
  <c r="K19" i="43"/>
  <c r="F43" i="43"/>
  <c r="O43" i="43" s="1"/>
  <c r="AA28" i="43"/>
  <c r="M17" i="43"/>
  <c r="K17" i="43"/>
  <c r="I41" i="43"/>
  <c r="R41" i="43" s="1"/>
  <c r="H41" i="43"/>
  <c r="Q41" i="43" s="1"/>
  <c r="G41" i="43"/>
  <c r="P41" i="43" s="1"/>
  <c r="F41" i="43"/>
  <c r="O41" i="43" s="1"/>
  <c r="Y27" i="43"/>
  <c r="K16" i="43"/>
  <c r="J40" i="43"/>
  <c r="I40" i="43"/>
  <c r="R40" i="43" s="1"/>
  <c r="H40" i="43"/>
  <c r="N16" i="43"/>
  <c r="Z28" i="43"/>
  <c r="Y28" i="43"/>
  <c r="X28" i="43"/>
  <c r="J28" i="43"/>
  <c r="I28" i="43"/>
  <c r="H28" i="43"/>
  <c r="G38" i="43"/>
  <c r="N14" i="43"/>
  <c r="AA27" i="43"/>
  <c r="Z27" i="43"/>
  <c r="X27" i="43"/>
  <c r="M13" i="43"/>
  <c r="J37" i="43"/>
  <c r="I37" i="43"/>
  <c r="R37" i="43" s="1"/>
  <c r="H27" i="43"/>
  <c r="G27" i="43"/>
  <c r="L13" i="43"/>
  <c r="O9" i="43"/>
  <c r="F9" i="43"/>
  <c r="F33" i="43" s="1"/>
  <c r="O24" i="38"/>
  <c r="S27" i="43" l="1"/>
  <c r="Q28" i="43"/>
  <c r="U25" i="43"/>
  <c r="J51" i="43"/>
  <c r="S51" i="43"/>
  <c r="G52" i="43"/>
  <c r="P52" i="43"/>
  <c r="N47" i="43"/>
  <c r="L47" i="43"/>
  <c r="K47" i="43"/>
  <c r="N43" i="43"/>
  <c r="K43" i="43"/>
  <c r="N41" i="43"/>
  <c r="M41" i="43"/>
  <c r="L41" i="43"/>
  <c r="K41" i="43"/>
  <c r="H52" i="43"/>
  <c r="I27" i="43"/>
  <c r="N13" i="43"/>
  <c r="L17" i="43"/>
  <c r="N19" i="43"/>
  <c r="V19" i="43"/>
  <c r="L23" i="43"/>
  <c r="N25" i="43"/>
  <c r="V25" i="43"/>
  <c r="J27" i="43"/>
  <c r="I38" i="43"/>
  <c r="R38" i="43" s="1"/>
  <c r="Q52" i="43"/>
  <c r="F40" i="43"/>
  <c r="O40" i="43" s="1"/>
  <c r="H43" i="43"/>
  <c r="Q43" i="43" s="1"/>
  <c r="F44" i="43"/>
  <c r="O44" i="43" s="1"/>
  <c r="I47" i="43"/>
  <c r="R47" i="43" s="1"/>
  <c r="G49" i="43"/>
  <c r="P49" i="43" s="1"/>
  <c r="N49" i="43"/>
  <c r="W13" i="43"/>
  <c r="W19" i="43"/>
  <c r="W25" i="43"/>
  <c r="J38" i="43"/>
  <c r="S38" i="43" s="1"/>
  <c r="G40" i="43"/>
  <c r="P40" i="43" s="1"/>
  <c r="I43" i="43"/>
  <c r="R43" i="43" s="1"/>
  <c r="H49" i="43"/>
  <c r="Q49" i="43" s="1"/>
  <c r="F50" i="43"/>
  <c r="O50" i="43" s="1"/>
  <c r="P27" i="43"/>
  <c r="R28" i="43"/>
  <c r="L16" i="43"/>
  <c r="T16" i="43"/>
  <c r="N17" i="43"/>
  <c r="T19" i="43"/>
  <c r="V20" i="43"/>
  <c r="L22" i="43"/>
  <c r="T22" i="43"/>
  <c r="N23" i="43"/>
  <c r="T25" i="43"/>
  <c r="V26" i="43"/>
  <c r="F28" i="43"/>
  <c r="F37" i="43"/>
  <c r="O37" i="43" s="1"/>
  <c r="I49" i="43"/>
  <c r="R49" i="43" s="1"/>
  <c r="K14" i="43"/>
  <c r="S28" i="43"/>
  <c r="M16" i="43"/>
  <c r="U16" i="43"/>
  <c r="K20" i="43"/>
  <c r="W20" i="43"/>
  <c r="M22" i="43"/>
  <c r="U22" i="43"/>
  <c r="O28" i="43"/>
  <c r="K26" i="43"/>
  <c r="G28" i="43"/>
  <c r="G37" i="43"/>
  <c r="P37" i="43" s="1"/>
  <c r="I44" i="43"/>
  <c r="R44" i="43" s="1"/>
  <c r="F46" i="43"/>
  <c r="O46" i="43" s="1"/>
  <c r="R27" i="43"/>
  <c r="L14" i="43"/>
  <c r="T14" i="43"/>
  <c r="V16" i="43"/>
  <c r="L20" i="43"/>
  <c r="T20" i="43"/>
  <c r="V22" i="43"/>
  <c r="L26" i="43"/>
  <c r="T26" i="43"/>
  <c r="F27" i="43"/>
  <c r="H37" i="43"/>
  <c r="Q37" i="43" s="1"/>
  <c r="G46" i="43"/>
  <c r="P46" i="43" s="1"/>
  <c r="K49" i="43"/>
  <c r="I50" i="43"/>
  <c r="R50" i="43" s="1"/>
  <c r="W26" i="43"/>
  <c r="K13" i="43"/>
  <c r="M14" i="43"/>
  <c r="U14" i="43"/>
  <c r="U20" i="43"/>
  <c r="U26" i="43"/>
  <c r="O27" i="43"/>
  <c r="F38" i="43"/>
  <c r="O38" i="43" s="1"/>
  <c r="L49" i="43"/>
  <c r="L19" i="43"/>
  <c r="M49" i="43" l="1"/>
  <c r="W28" i="43"/>
  <c r="V28" i="43"/>
  <c r="U28" i="43"/>
  <c r="N38" i="43"/>
  <c r="M38" i="43"/>
  <c r="L38" i="43"/>
  <c r="K38" i="43"/>
  <c r="F52" i="43"/>
  <c r="N46" i="43"/>
  <c r="M46" i="43"/>
  <c r="L46" i="43"/>
  <c r="K46" i="43"/>
  <c r="L40" i="43"/>
  <c r="K40" i="43"/>
  <c r="M40" i="43"/>
  <c r="N40" i="43"/>
  <c r="L43" i="43"/>
  <c r="M47" i="43"/>
  <c r="U13" i="43"/>
  <c r="Q27" i="43"/>
  <c r="U27" i="43" s="1"/>
  <c r="K50" i="43"/>
  <c r="L50" i="43"/>
  <c r="N50" i="43"/>
  <c r="M50" i="43"/>
  <c r="M43" i="43"/>
  <c r="K37" i="43"/>
  <c r="F51" i="43"/>
  <c r="N37" i="43"/>
  <c r="M37" i="43"/>
  <c r="L37" i="43"/>
  <c r="U49" i="43"/>
  <c r="T49" i="43"/>
  <c r="V49" i="43"/>
  <c r="W49" i="43"/>
  <c r="V14" i="43"/>
  <c r="V13" i="43"/>
  <c r="H51" i="43"/>
  <c r="Q51" i="43"/>
  <c r="N27" i="43"/>
  <c r="M27" i="43"/>
  <c r="L27" i="43"/>
  <c r="K27" i="43"/>
  <c r="W17" i="43"/>
  <c r="V17" i="43"/>
  <c r="U17" i="43"/>
  <c r="T17" i="43"/>
  <c r="N28" i="43"/>
  <c r="M28" i="43"/>
  <c r="K28" i="43"/>
  <c r="L28" i="43"/>
  <c r="R51" i="43"/>
  <c r="W41" i="43"/>
  <c r="V41" i="43"/>
  <c r="U41" i="43"/>
  <c r="T41" i="43"/>
  <c r="G51" i="43"/>
  <c r="P51" i="43"/>
  <c r="I52" i="43"/>
  <c r="R52" i="43"/>
  <c r="J52" i="43"/>
  <c r="S52" i="43"/>
  <c r="I51" i="43"/>
  <c r="T13" i="43"/>
  <c r="W23" i="43"/>
  <c r="V23" i="43"/>
  <c r="U23" i="43"/>
  <c r="T23" i="43"/>
  <c r="W27" i="43"/>
  <c r="V27" i="43"/>
  <c r="T27" i="43"/>
  <c r="W47" i="43"/>
  <c r="V47" i="43"/>
  <c r="U47" i="43"/>
  <c r="T47" i="43"/>
  <c r="W14" i="43"/>
  <c r="L44" i="43"/>
  <c r="K44" i="43"/>
  <c r="M44" i="43"/>
  <c r="N44" i="43"/>
  <c r="P28" i="43"/>
  <c r="T28" i="43" s="1"/>
  <c r="V43" i="43"/>
  <c r="U43" i="43"/>
  <c r="T43" i="43"/>
  <c r="W43" i="43"/>
  <c r="K52" i="43" l="1"/>
  <c r="L52" i="43"/>
  <c r="N52" i="43"/>
  <c r="M52" i="43"/>
  <c r="T44" i="43"/>
  <c r="W44" i="43"/>
  <c r="U44" i="43"/>
  <c r="V44" i="43"/>
  <c r="O51" i="43"/>
  <c r="W37" i="43"/>
  <c r="V37" i="43"/>
  <c r="U37" i="43"/>
  <c r="T37" i="43"/>
  <c r="N51" i="43"/>
  <c r="M51" i="43"/>
  <c r="L51" i="43"/>
  <c r="K51" i="43"/>
  <c r="W38" i="43"/>
  <c r="V38" i="43"/>
  <c r="U38" i="43"/>
  <c r="T38" i="43"/>
  <c r="O52" i="43"/>
  <c r="W50" i="43"/>
  <c r="V50" i="43"/>
  <c r="T50" i="43"/>
  <c r="U50" i="43"/>
  <c r="T40" i="43"/>
  <c r="U40" i="43"/>
  <c r="W40" i="43"/>
  <c r="V40" i="43"/>
  <c r="W46" i="43"/>
  <c r="V46" i="43"/>
  <c r="U46" i="43"/>
  <c r="T46" i="43"/>
  <c r="W52" i="43" l="1"/>
  <c r="V52" i="43"/>
  <c r="U52" i="43"/>
  <c r="T52" i="43"/>
  <c r="W51" i="43"/>
  <c r="V51" i="43"/>
  <c r="U51" i="43"/>
  <c r="T51" i="43"/>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Q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Q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Q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Q40" i="40" s="1"/>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P52" i="41"/>
  <c r="T13" i="41"/>
  <c r="N41" i="41"/>
  <c r="L41" i="41"/>
  <c r="M41" i="41"/>
  <c r="K41" i="41"/>
  <c r="W22" i="41"/>
  <c r="T22" i="41"/>
  <c r="R27" i="41"/>
  <c r="W16" i="41"/>
  <c r="V16" i="41"/>
  <c r="U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Q27"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Q27" i="40"/>
  <c r="U16" i="40"/>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Q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U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Q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0" i="41"/>
  <c r="U49" i="41"/>
  <c r="T49" i="41"/>
  <c r="W49" i="41"/>
  <c r="V49" i="41"/>
  <c r="T46" i="41"/>
  <c r="W46" i="41"/>
  <c r="V46" i="41"/>
  <c r="U46" i="41"/>
  <c r="P51" i="40"/>
  <c r="W27" i="40"/>
  <c r="V27" i="40"/>
  <c r="U27" i="40"/>
  <c r="T27" i="40"/>
  <c r="S52" i="40"/>
  <c r="W38" i="40"/>
  <c r="T40" i="40"/>
  <c r="W40" i="40"/>
  <c r="V40" i="40"/>
  <c r="U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T51" i="41" l="1"/>
  <c r="W51" i="41"/>
  <c r="V51" i="41"/>
  <c r="U51" i="41"/>
  <c r="W52" i="41"/>
  <c r="V52" i="41"/>
  <c r="U52" i="41"/>
  <c r="T52" i="41"/>
  <c r="W51" i="40"/>
  <c r="V51" i="40"/>
  <c r="U51" i="40"/>
  <c r="T51" i="40"/>
  <c r="W52" i="40"/>
  <c r="V52" i="40"/>
  <c r="U52" i="40"/>
  <c r="T52" i="40"/>
  <c r="W51" i="38"/>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22" i="32"/>
  <c r="J20" i="32"/>
  <c r="J47" i="32" s="1"/>
  <c r="J19" i="32"/>
  <c r="I20" i="32"/>
  <c r="I47" i="32" s="1"/>
  <c r="I19" i="32"/>
  <c r="H20" i="32"/>
  <c r="H47" i="32" s="1"/>
  <c r="H19" i="32"/>
  <c r="H46" i="32" s="1"/>
  <c r="G20" i="32"/>
  <c r="G47" i="32" s="1"/>
  <c r="G19" i="32"/>
  <c r="G46" i="32" s="1"/>
  <c r="F20" i="32"/>
  <c r="N20" i="32" s="1"/>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A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<sst xmlns="http://schemas.openxmlformats.org/spreadsheetml/2006/main" count="1679" uniqueCount="129">
  <si>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</si>
  <si>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</si>
  <si>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</si>
  <si>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</si>
  <si>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</si>
  <si>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</si>
  <si>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</si>
  <si>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</si>
  <si>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</si>
  <si>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</si>
  <si>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</si>
  <si>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</si>
  <si>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</si>
  <si>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</si>
  <si>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</si>
  <si>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</si>
  <si>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</si>
  <si>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</si>
  <si>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</si>
  <si>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</si>
  <si>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</si>
  <si>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</si>
  <si>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</si>
  <si>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</si>
  <si>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</si>
  <si>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</si>
  <si>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</si>
  <si>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</si>
  <si>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</si>
  <si>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</si>
  <si>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</si>
  <si>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</si>
  <si>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</si>
  <si>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</si>
  <si>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</si>
  <si>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</si>
  <si>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</si>
  <si>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</si>
  <si>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</si>
  <si>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</si>
  <si>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</si>
  <si>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</si>
  <si>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</si>
  <si>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</si>
  <si>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</si>
  <si>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</si>
  <si>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</si>
  <si>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</si>
  <si>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</si>
  <si>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</si>
  <si>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</si>
  <si>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</si>
  <si>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</si>
  <si>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</si>
  <si>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</si>
  <si>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</si>
  <si>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</si>
  <si>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</si>
  <si>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</si>
  <si>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</si>
  <si>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</si>
  <si>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</si>
  <si>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</si>
  <si>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</si>
  <si>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</si>
  <si>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</si>
  <si>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</si>
  <si>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</si>
  <si>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</si>
  <si>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</si>
  <si>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</si>
  <si>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</si>
  <si>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</si>
  <si>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</si>
  <si>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</si>
  <si>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</si>
  <si>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</si>
  <si>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</si>
  <si>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</si>
  <si>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</si>
  <si>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</si>
  <si>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</si>
  <si>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</si>
  <si>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</si>
  <si>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</si>
  <si>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</si>
  <si>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</si>
  <si>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</si>
  <si>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</si>
  <si>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</si>
  <si>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</si>
  <si>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</si>
  <si>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</si>
  <si>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</si>
  <si>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</si>
  <si>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</si>
  <si>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</si>
  <si>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</si>
  <si>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</si>
  <si>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</si>
  <si>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</si>
  <si>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</si>
  <si>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</si>
  <si>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</si>
  <si>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</si>
  <si>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</si>
  <si>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</si>
  <si>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</si>
  <si>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</si>
  <si>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</si>
  <si>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</si>
  <si>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</si>
  <si>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</si>
  <si>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</si>
  <si>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</si>
  <si>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</si>
  <si>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</si>
  <si>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</si>
  <si>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</si>
  <si>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</si>
  <si>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</si>
  <si>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</si>
  <si>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</si>
  <si>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</si>
  <si>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</si>
  <si>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</si>
  <si>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</si>
  <si>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Monthly Cruise Occupany Ratio GPH for 2022-2023</t>
  </si>
  <si>
    <t>Oct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</si>
</sst>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0">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5"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147530</xdr:colOff>
      <xdr:row>0</xdr:row>
      <xdr:rowOff>0</xdr:rowOff>
    </xdr:from>
    <xdr:to>
      <xdr:col>27</xdr:col>
      <xdr:colOff>42332</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3/KPI/Monthly&amp;KPI/11/Traffic%20Stats%20Template.xlsx" TargetMode="External"/><Relationship Id="rId1" Type="http://schemas.openxmlformats.org/officeDocument/2006/relationships/externalLinkPath" Target="https://gyholding.sharepoint.com/sites/Finance/Shared%20Documents/General/2023/KPI/Monthly&amp;KPI/11/Traffic%20Stats%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sheetData sheetId="7"/>
      <sheetData sheetId="8"/>
      <sheetData sheetId="9">
        <row r="23">
          <cell r="O23">
            <v>2681245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4.xml"/><Relationship Id="rId4"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B1" sqref="B1"/>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45275</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9" t="s">
        <v>55</v>
      </c>
      <c r="G9" s="149"/>
      <c r="H9" s="149"/>
      <c r="I9" s="149"/>
      <c r="J9" s="149"/>
      <c r="K9" s="149"/>
      <c r="L9" s="149"/>
      <c r="M9" s="149"/>
      <c r="N9" s="150"/>
      <c r="O9" s="151" t="s">
        <v>126</v>
      </c>
      <c r="P9" s="149"/>
      <c r="Q9" s="149"/>
      <c r="R9" s="149"/>
      <c r="S9" s="149"/>
      <c r="T9" s="149"/>
      <c r="U9" s="149"/>
      <c r="V9" s="149"/>
      <c r="W9" s="150"/>
      <c r="X9" s="151" t="s">
        <v>57</v>
      </c>
      <c r="Y9" s="149"/>
      <c r="Z9" s="149"/>
      <c r="AA9" s="153"/>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July</v>
      </c>
      <c r="G33" s="149"/>
      <c r="H33" s="149"/>
      <c r="I33" s="149"/>
      <c r="J33" s="149"/>
      <c r="K33" s="149"/>
      <c r="L33" s="149"/>
      <c r="M33" s="149"/>
      <c r="N33" s="150"/>
      <c r="O33" s="154" t="s">
        <v>61</v>
      </c>
      <c r="P33" s="155"/>
      <c r="Q33" s="155"/>
      <c r="R33" s="155"/>
      <c r="S33" s="155"/>
      <c r="T33" s="155"/>
      <c r="U33" s="155"/>
      <c r="V33" s="155"/>
      <c r="W33" s="156"/>
      <c r="X33" s="151" t="s">
        <v>58</v>
      </c>
      <c r="Y33" s="149"/>
      <c r="Z33" s="149"/>
      <c r="AA33" s="153"/>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15" zoomScaleNormal="100" workbookViewId="0">
      <selection activeCell="O13" sqref="O1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9" t="s">
        <v>51</v>
      </c>
      <c r="G9" s="149"/>
      <c r="H9" s="149"/>
      <c r="I9" s="149"/>
      <c r="J9" s="149"/>
      <c r="K9" s="149"/>
      <c r="L9" s="149"/>
      <c r="M9" s="149"/>
      <c r="N9" s="150"/>
      <c r="O9" s="151" t="s">
        <v>52</v>
      </c>
      <c r="P9" s="149"/>
      <c r="Q9" s="149"/>
      <c r="R9" s="149"/>
      <c r="S9" s="149"/>
      <c r="T9" s="149"/>
      <c r="U9" s="149"/>
      <c r="V9" s="149"/>
      <c r="W9" s="150"/>
      <c r="X9" s="151" t="s">
        <v>57</v>
      </c>
      <c r="Y9" s="149"/>
      <c r="Z9" s="149"/>
      <c r="AA9" s="153"/>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June</v>
      </c>
      <c r="G33" s="149"/>
      <c r="H33" s="149"/>
      <c r="I33" s="149"/>
      <c r="J33" s="149"/>
      <c r="K33" s="149"/>
      <c r="L33" s="149"/>
      <c r="M33" s="149"/>
      <c r="N33" s="150"/>
      <c r="O33" s="154" t="s">
        <v>124</v>
      </c>
      <c r="P33" s="155"/>
      <c r="Q33" s="155"/>
      <c r="R33" s="155"/>
      <c r="S33" s="155"/>
      <c r="T33" s="155"/>
      <c r="U33" s="155"/>
      <c r="V33" s="155"/>
      <c r="W33" s="156"/>
      <c r="X33" s="151" t="s">
        <v>58</v>
      </c>
      <c r="Y33" s="149"/>
      <c r="Z33" s="149"/>
      <c r="AA33" s="153"/>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9" t="s">
        <v>47</v>
      </c>
      <c r="G9" s="149"/>
      <c r="H9" s="149"/>
      <c r="I9" s="149"/>
      <c r="J9" s="149"/>
      <c r="K9" s="149"/>
      <c r="L9" s="149"/>
      <c r="M9" s="149"/>
      <c r="N9" s="150"/>
      <c r="O9" s="151" t="s">
        <v>49</v>
      </c>
      <c r="P9" s="149"/>
      <c r="Q9" s="149"/>
      <c r="R9" s="149"/>
      <c r="S9" s="149"/>
      <c r="T9" s="149"/>
      <c r="U9" s="149"/>
      <c r="V9" s="149"/>
      <c r="W9" s="150"/>
      <c r="X9" s="151" t="s">
        <v>57</v>
      </c>
      <c r="Y9" s="149"/>
      <c r="Z9" s="149"/>
      <c r="AA9" s="153"/>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9" t="str">
        <f>F9</f>
        <v>May</v>
      </c>
      <c r="G33" s="149"/>
      <c r="H33" s="149"/>
      <c r="I33" s="149"/>
      <c r="J33" s="149"/>
      <c r="K33" s="149"/>
      <c r="L33" s="149"/>
      <c r="M33" s="149"/>
      <c r="N33" s="150"/>
      <c r="O33" s="154" t="s">
        <v>120</v>
      </c>
      <c r="P33" s="155"/>
      <c r="Q33" s="155"/>
      <c r="R33" s="155"/>
      <c r="S33" s="155"/>
      <c r="T33" s="155"/>
      <c r="U33" s="155"/>
      <c r="V33" s="155"/>
      <c r="W33" s="156"/>
      <c r="X33" s="151" t="s">
        <v>58</v>
      </c>
      <c r="Y33" s="149"/>
      <c r="Z33" s="149"/>
      <c r="AA33" s="153"/>
    </row>
    <row r="34" spans="1:29" ht="14.25">
      <c r="A34" s="9"/>
      <c r="B34" s="9"/>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topLeftCell="A11"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9" t="s">
        <v>45</v>
      </c>
      <c r="G9" s="149"/>
      <c r="H9" s="149"/>
      <c r="I9" s="149"/>
      <c r="J9" s="149"/>
      <c r="K9" s="149"/>
      <c r="L9" s="149"/>
      <c r="M9" s="149"/>
      <c r="N9" s="150"/>
      <c r="O9" s="151" t="s">
        <v>46</v>
      </c>
      <c r="P9" s="149"/>
      <c r="Q9" s="149"/>
      <c r="R9" s="149"/>
      <c r="S9" s="149"/>
      <c r="T9" s="149"/>
      <c r="U9" s="149"/>
      <c r="V9" s="149"/>
      <c r="W9" s="150"/>
      <c r="X9" s="151" t="s">
        <v>57</v>
      </c>
      <c r="Y9" s="149"/>
      <c r="Z9" s="149"/>
      <c r="AA9" s="153"/>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'[3]Cruise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9" t="str">
        <f>F9</f>
        <v>April</v>
      </c>
      <c r="G33" s="149"/>
      <c r="H33" s="149"/>
      <c r="I33" s="149"/>
      <c r="J33" s="149"/>
      <c r="K33" s="149"/>
      <c r="L33" s="149"/>
      <c r="M33" s="149"/>
      <c r="N33" s="150"/>
      <c r="O33" s="154" t="s">
        <v>114</v>
      </c>
      <c r="P33" s="155"/>
      <c r="Q33" s="155"/>
      <c r="R33" s="155"/>
      <c r="S33" s="155"/>
      <c r="T33" s="155"/>
      <c r="U33" s="155"/>
      <c r="V33" s="155"/>
      <c r="W33" s="156"/>
      <c r="X33" s="151" t="s">
        <v>58</v>
      </c>
      <c r="Y33" s="149"/>
      <c r="Z33" s="149"/>
      <c r="AA33" s="153"/>
    </row>
    <row r="34" spans="1:29" ht="14.25">
      <c r="A34" s="9"/>
      <c r="B34" s="9"/>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9" t="s">
        <v>41</v>
      </c>
      <c r="G9" s="149"/>
      <c r="H9" s="149"/>
      <c r="I9" s="149"/>
      <c r="J9" s="149"/>
      <c r="K9" s="149"/>
      <c r="L9" s="149"/>
      <c r="M9" s="149"/>
      <c r="N9" s="150"/>
      <c r="O9" s="151" t="s">
        <v>43</v>
      </c>
      <c r="P9" s="149"/>
      <c r="Q9" s="149"/>
      <c r="R9" s="149"/>
      <c r="S9" s="149"/>
      <c r="T9" s="149"/>
      <c r="U9" s="149"/>
      <c r="V9" s="149"/>
      <c r="W9" s="150"/>
      <c r="X9" s="151" t="s">
        <v>57</v>
      </c>
      <c r="Y9" s="149"/>
      <c r="Z9" s="149"/>
      <c r="AA9" s="153"/>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'[3]Regional BD'!$EF$36</f>
        <v>181</v>
      </c>
      <c r="G13" s="71">
        <f>'[3]Regional BD'!$DS$36</f>
        <v>204</v>
      </c>
      <c r="H13" s="71">
        <f>'[3]Regional BD'!$DF$36</f>
        <v>0</v>
      </c>
      <c r="I13" s="71">
        <f>'[3]Regional BD'!$CS$36</f>
        <v>147</v>
      </c>
      <c r="J13" s="71">
        <f>'[3]Regional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'[3]Regional BD'!$EF$41</f>
        <v>565574</v>
      </c>
      <c r="G14" s="71">
        <f>'[3]Regional BD'!$DS$41</f>
        <v>344501</v>
      </c>
      <c r="H14" s="71">
        <f>'[3]Regional BD'!$DF$41</f>
        <v>0</v>
      </c>
      <c r="I14" s="71">
        <f>'[3]Regional BD'!$CS$41</f>
        <v>196286</v>
      </c>
      <c r="J14" s="71">
        <f>'[3]Regional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KPI 2019&amp;2023Regional-BD'!$M$13</f>
        <v>16</v>
      </c>
      <c r="G16" s="71">
        <f>'[3]Cruise KPI 2019&amp;2023Regional-BD'!$J$13</f>
        <v>26</v>
      </c>
      <c r="H16" s="71">
        <f>'[3]Cruise KPI 2019&amp;2023Regional-BD'!$G$13</f>
        <v>5</v>
      </c>
      <c r="I16" s="71">
        <f>'[3]Regional BD'!$CS$69</f>
        <v>1</v>
      </c>
      <c r="J16" s="71">
        <f>'[3]Cruise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'[3]Cruise KPI 2019&amp;2023Regional-BD'!$N$13</f>
        <v>43135</v>
      </c>
      <c r="G17" s="71">
        <f>'[3]Cruise KPI 2019&amp;2023Regional-BD'!$K$13</f>
        <v>28377</v>
      </c>
      <c r="H17" s="71">
        <f>'[3]Cruise KPI 2019&amp;2023Regional-BD'!$H$13</f>
        <v>4146</v>
      </c>
      <c r="I17" s="71">
        <f>'[3]Regional BD'!$CS$74</f>
        <v>565</v>
      </c>
      <c r="J17" s="71">
        <f>'[3]Cruise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KPI 2019&amp;2023Regional-BD'!$M$19</f>
        <v>17</v>
      </c>
      <c r="G19" s="71">
        <f>'[3]Cruise KPI 2019&amp;2023Regional-BD'!$J$19</f>
        <v>6</v>
      </c>
      <c r="H19" s="71">
        <f>'[3]Cruise KPI 2019&amp;2023Regional-BD'!$G$19</f>
        <v>0</v>
      </c>
      <c r="I19" s="71">
        <f>'[3]Regional BD'!$CS$157</f>
        <v>2</v>
      </c>
      <c r="J19" s="71">
        <f>'[3]Cruise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'[3]Cruise KPI 2019&amp;2023Regional-BD'!$N$19+'[3]Ferry KPI'!$N$11</f>
        <v>14734</v>
      </c>
      <c r="G20" s="71">
        <f>'[3]Cruise KPI 2019&amp;2023Regional-BD'!$K$19</f>
        <v>595</v>
      </c>
      <c r="H20" s="71">
        <f>'[3]Cruise KPI 2019&amp;2023Regional-BD'!$H$19+'[3]Ferry KPI'!$H$11</f>
        <v>0</v>
      </c>
      <c r="I20" s="71">
        <f>'[3]Regional BD'!$CS$162+'[3]Ferry Summary'!$U$25</f>
        <v>887</v>
      </c>
      <c r="J20" s="71">
        <f>'[3]Cruise KPI 2019&amp;2023Regional-BD'!$E$19+'[3]Ferry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KPI 2019&amp;2023Regional-BD'!$M$23</f>
        <v>108</v>
      </c>
      <c r="G22" s="71">
        <f>'[3]Cruise KPI 2019&amp;2023Regional-BD'!$J$23</f>
        <v>24</v>
      </c>
      <c r="H22" s="71">
        <f>'[3]Regional BD'!$DF$212</f>
        <v>0</v>
      </c>
      <c r="I22" s="71">
        <f>'[3]Regional BD'!$CS$212</f>
        <v>10</v>
      </c>
      <c r="J22" s="71">
        <f>'[3]Regional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'[3]Cruise KPI 2019&amp;2023Regional-BD'!$N$23</f>
        <v>297870</v>
      </c>
      <c r="G23" s="71">
        <f>'[3]Cruise KPI 2019&amp;2023Regional-BD'!$K$23</f>
        <v>32594</v>
      </c>
      <c r="H23" s="71">
        <f>'[3]Regional BD'!$DF$217</f>
        <v>0</v>
      </c>
      <c r="I23" s="71">
        <f>'[3]Regional BD'!$CS$217</f>
        <v>28535</v>
      </c>
      <c r="J23" s="71">
        <f>'[3]Regional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49" t="str">
        <f>F9</f>
        <v>March</v>
      </c>
      <c r="G33" s="149"/>
      <c r="H33" s="149"/>
      <c r="I33" s="149"/>
      <c r="J33" s="149"/>
      <c r="K33" s="149"/>
      <c r="L33" s="149"/>
      <c r="M33" s="149"/>
      <c r="N33" s="150"/>
      <c r="O33" s="151" t="s">
        <v>107</v>
      </c>
      <c r="P33" s="149"/>
      <c r="Q33" s="149"/>
      <c r="R33" s="149"/>
      <c r="S33" s="149"/>
      <c r="T33" s="149"/>
      <c r="U33" s="149"/>
      <c r="V33" s="149"/>
      <c r="W33" s="150"/>
      <c r="X33" s="151" t="s">
        <v>58</v>
      </c>
      <c r="Y33" s="149"/>
      <c r="Z33" s="149"/>
      <c r="AA33" s="153"/>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SUM('[3]Regional BD'!$DQ$366:$DS$366,'[3]Regional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SUM('[3]Regional BD'!$DQ$371:$DS$371,'[3]Regional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9" t="s">
        <v>41</v>
      </c>
      <c r="G9" s="149"/>
      <c r="H9" s="149"/>
      <c r="I9" s="149"/>
      <c r="J9" s="149"/>
      <c r="K9" s="149"/>
      <c r="L9" s="149"/>
      <c r="M9" s="149"/>
      <c r="N9" s="150"/>
      <c r="O9" s="151" t="s">
        <v>43</v>
      </c>
      <c r="P9" s="149"/>
      <c r="Q9" s="149"/>
      <c r="R9" s="149"/>
      <c r="S9" s="149"/>
      <c r="T9" s="149"/>
      <c r="U9" s="149"/>
      <c r="V9" s="149"/>
      <c r="W9" s="150"/>
      <c r="X9" s="151" t="s">
        <v>57</v>
      </c>
      <c r="Y9" s="149"/>
      <c r="Z9" s="149"/>
      <c r="AA9" s="153"/>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'[3]Cruise Summary Data Entry'!$CG$105</f>
        <v>57</v>
      </c>
      <c r="G13" s="71">
        <f>'[3]Cruise Summary Data Entry'!$AL$105</f>
        <v>74</v>
      </c>
      <c r="H13" s="71">
        <f>'[3]Cruise Summary Data Entry'!$V$105</f>
        <v>0</v>
      </c>
      <c r="I13" s="71">
        <f>'[3]Cruise Summary Data Entry'!$BR$105</f>
        <v>29</v>
      </c>
      <c r="J13" s="71">
        <f>'[3]Cruise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'[3]Cruise Summary Data Entry'!$CG$110</f>
        <v>109432</v>
      </c>
      <c r="G14" s="71">
        <f>'[3]Cruise Summary Data Entry'!$AL$110</f>
        <v>60824</v>
      </c>
      <c r="H14" s="71">
        <f>'[3]Cruise Summary Data Entry'!$V$110</f>
        <v>0</v>
      </c>
      <c r="I14" s="71">
        <f>'[3]Cruise Summary Data Entry'!$BR$110</f>
        <v>48626</v>
      </c>
      <c r="J14" s="71">
        <f>'[3]Cruise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Summary Data Entry'!$CG$6+'[3]Cruise Summary Data Entry'!$CG$17</f>
        <v>37</v>
      </c>
      <c r="G16" s="71">
        <f>'[3]Cruise Summary Data Entry'!$AL$6+'[3]Cruise Summary Data Entry'!$AL$17</f>
        <v>24</v>
      </c>
      <c r="H16" s="71">
        <f>'[3]Cruise Summary Data Entry'!$V$6+'[3]Cruise Summary Data Entry'!$V$17</f>
        <v>0</v>
      </c>
      <c r="I16" s="71">
        <f>'[3]Cruise Summary Data Entry'!$BR$6+'[3]Cruise Summary Data Entry'!$BR$17</f>
        <v>10</v>
      </c>
      <c r="J16" s="71">
        <f>'[3]Cruise Summary Data Entry'!$F$6+'[3]Cruise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'[3]Cruise Summary Data Entry'!$CG$11+'[3]Cruise Summary Data Entry'!$CG$22</f>
        <v>105059</v>
      </c>
      <c r="G17" s="71">
        <f>'[3]Cruise Summary Data Entry'!$AL$11+'[3]Cruise Summary Data Entry'!$AL$22</f>
        <v>32594</v>
      </c>
      <c r="H17" s="71">
        <v>0</v>
      </c>
      <c r="I17" s="71">
        <f>'[3]Cruise Summary Data Entry'!$BR$11+'[3]Cruise Summary Data Entry'!$BR$22</f>
        <v>28535</v>
      </c>
      <c r="J17" s="71">
        <f>'[3]Cruise Summary Data Entry'!$F$11+'[3]Cruise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Summary Data Entry'!$CG$116</f>
        <v>15</v>
      </c>
      <c r="G19" s="71">
        <f>'[3]Cruise Summary Data Entry'!$AL$116</f>
        <v>5</v>
      </c>
      <c r="H19" s="71">
        <f>'[3]Cruise Summary Data Entry'!$V$116</f>
        <v>0</v>
      </c>
      <c r="I19" s="71">
        <f>'[3]Cruise Summary Data Entry'!$BR$116</f>
        <v>2</v>
      </c>
      <c r="J19" s="71">
        <f>'[3]Cruise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'[3]Cruise Summary Data Entry'!$CG$121+'[3]Ferry Summary'!$F$58</f>
        <v>14659</v>
      </c>
      <c r="G20" s="71">
        <f>'[3]Cruise Summary Data Entry'!$AL$121+'[3]Ferry Summary'!$F$39</f>
        <v>364</v>
      </c>
      <c r="H20" s="71">
        <f>'[3]Cruise Summary Data Entry'!$V$121+'[3]Ferry Summary'!$F$24</f>
        <v>0</v>
      </c>
      <c r="I20" s="71">
        <f>'[3]Cruise Summary Data Entry'!$BR$121+'[3]Ferry Summary'!$U$25</f>
        <v>887</v>
      </c>
      <c r="J20" s="71">
        <f>'[3]Cruise Summary Data Entry'!$F$121+'[3]Ferry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Summary Data Entry'!$CG$94</f>
        <v>124</v>
      </c>
      <c r="G22" s="71">
        <f>'[3]Cruise Summary Data Entry'!$AL$94</f>
        <v>130</v>
      </c>
      <c r="H22" s="71">
        <f>'[3]Cruise Summary Data Entry'!$V$94</f>
        <v>0</v>
      </c>
      <c r="I22" s="71">
        <f>'[3]Cruise Summary Data Entry'!$BR$94</f>
        <v>118</v>
      </c>
      <c r="J22" s="71">
        <f>'[3]Cruise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'[3]Cruise Summary Data Entry'!$CG$99</f>
        <v>456142</v>
      </c>
      <c r="G23" s="71">
        <f>'[3]Cruise Summary Data Entry'!$AL$99</f>
        <v>283677</v>
      </c>
      <c r="H23" s="71">
        <f>'[3]Cruise Summary Data Entry'!$V$99</f>
        <v>0</v>
      </c>
      <c r="I23" s="71">
        <f>'[3]Cruise Summary Data Entry'!$BR$99</f>
        <v>147660</v>
      </c>
      <c r="J23" s="71">
        <f>'[3]Cruise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'[3]Cruise Summary Data Entry'!$CG$28</f>
        <v>11</v>
      </c>
      <c r="G25" s="71">
        <f>'[3]Cruise Summary Data Entry'!$AL$28</f>
        <v>14</v>
      </c>
      <c r="H25" s="71">
        <f>'[3]Cruise Summary Data Entry'!$V$28</f>
        <v>4</v>
      </c>
      <c r="I25" s="71">
        <f>'[3]Cruise Summary Data Entry'!$BR$28</f>
        <v>1</v>
      </c>
      <c r="J25" s="71">
        <f>'[3]Cruise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'[3]Cruise Summary Data Entry'!$CG$33</f>
        <v>35490</v>
      </c>
      <c r="G26" s="71">
        <f>'[3]Cruise Summary Data Entry'!$AL$33</f>
        <v>19157</v>
      </c>
      <c r="H26" s="71">
        <f>'[3]Cruise Summary Data Entry'!$V$33</f>
        <v>3290</v>
      </c>
      <c r="I26" s="71">
        <f>'[3]Cruise Summary Data Entry'!$BR$33</f>
        <v>565</v>
      </c>
      <c r="J26" s="71">
        <f>'[3]Cruise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'[3]Cruise Historical Data Summary'!$EF$113</f>
        <v>78</v>
      </c>
      <c r="G28" s="71">
        <f>'[3]Cruise Historical Data Summary'!$DS$113</f>
        <v>13</v>
      </c>
      <c r="H28" s="71">
        <f>'[3]Cruise Historical Data Summary'!$DF$113</f>
        <v>1</v>
      </c>
      <c r="I28" s="71">
        <f>'[3]Cruise Historical Data Summary'!$CS$113</f>
        <v>0</v>
      </c>
      <c r="J28" s="71">
        <f>'[3]Cruise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'[3]Cruise Historical Data Summary'!$EF$118+'[3]Ferry Summary'!$F$54</f>
        <v>200531</v>
      </c>
      <c r="G29" s="71">
        <f>'[3]Cruise Historical Data Summary'!$DS$118+'[3]Ferry Summary'!$F$35</f>
        <v>10202</v>
      </c>
      <c r="H29" s="71">
        <f>'[3]Cruise Historical Data Summary'!$DF$118</f>
        <v>856</v>
      </c>
      <c r="I29" s="71">
        <f>'[3]Cruise Historical Data Summary'!$CS$118</f>
        <v>0</v>
      </c>
      <c r="J29" s="71">
        <f>'[3]Cruise Historical Data Summary'!$CF$118+'[3]Ferry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49" t="str">
        <f>F9</f>
        <v>March</v>
      </c>
      <c r="G36" s="149"/>
      <c r="H36" s="149"/>
      <c r="I36" s="149"/>
      <c r="J36" s="149"/>
      <c r="K36" s="149"/>
      <c r="L36" s="149"/>
      <c r="M36" s="149"/>
      <c r="N36" s="150"/>
      <c r="O36" s="151" t="s">
        <v>107</v>
      </c>
      <c r="P36" s="149"/>
      <c r="Q36" s="149"/>
      <c r="R36" s="149"/>
      <c r="S36" s="149"/>
      <c r="T36" s="149"/>
      <c r="U36" s="149"/>
      <c r="V36" s="149"/>
      <c r="W36" s="150"/>
      <c r="X36" s="151" t="s">
        <v>58</v>
      </c>
      <c r="Y36" s="149"/>
      <c r="Z36" s="149"/>
      <c r="AA36" s="153"/>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9" t="s">
        <v>39</v>
      </c>
      <c r="G9" s="149"/>
      <c r="H9" s="149"/>
      <c r="I9" s="149"/>
      <c r="J9" s="149"/>
      <c r="K9" s="149"/>
      <c r="L9" s="149"/>
      <c r="M9" s="149"/>
      <c r="N9" s="150"/>
      <c r="O9" s="151" t="s">
        <v>38</v>
      </c>
      <c r="P9" s="149"/>
      <c r="Q9" s="149"/>
      <c r="R9" s="149"/>
      <c r="S9" s="149"/>
      <c r="T9" s="149"/>
      <c r="U9" s="149"/>
      <c r="V9" s="149"/>
      <c r="W9" s="150"/>
      <c r="X9" s="151" t="s">
        <v>57</v>
      </c>
      <c r="Y9" s="149"/>
      <c r="Z9" s="149"/>
      <c r="AA9" s="153"/>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9" t="str">
        <f>F9</f>
        <v>February</v>
      </c>
      <c r="G36" s="149"/>
      <c r="H36" s="149"/>
      <c r="I36" s="149"/>
      <c r="J36" s="149"/>
      <c r="K36" s="149"/>
      <c r="L36" s="149"/>
      <c r="M36" s="149"/>
      <c r="N36" s="150"/>
      <c r="O36" s="151" t="s">
        <v>103</v>
      </c>
      <c r="P36" s="149"/>
      <c r="Q36" s="149"/>
      <c r="R36" s="149"/>
      <c r="S36" s="149"/>
      <c r="T36" s="149"/>
      <c r="U36" s="149"/>
      <c r="V36" s="149"/>
      <c r="W36" s="150"/>
      <c r="X36" s="151" t="s">
        <v>58</v>
      </c>
      <c r="Y36" s="149"/>
      <c r="Z36" s="149"/>
      <c r="AA36" s="153"/>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zoomScaleNormal="100" zoomScalePageLayoutView="40" workbookViewId="0"/>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49" t="s">
        <v>33</v>
      </c>
      <c r="G9" s="149"/>
      <c r="H9" s="149"/>
      <c r="I9" s="149"/>
      <c r="J9" s="149"/>
      <c r="K9" s="149"/>
      <c r="L9" s="149"/>
      <c r="M9" s="149"/>
      <c r="N9" s="150"/>
      <c r="O9" s="151" t="s">
        <v>33</v>
      </c>
      <c r="P9" s="149"/>
      <c r="Q9" s="149"/>
      <c r="R9" s="149"/>
      <c r="S9" s="149"/>
      <c r="T9" s="149"/>
      <c r="U9" s="149"/>
      <c r="V9" s="149"/>
      <c r="W9" s="150"/>
      <c r="X9" s="151" t="s">
        <v>57</v>
      </c>
      <c r="Y9" s="149"/>
      <c r="Z9" s="149"/>
      <c r="AA9" s="153"/>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49" t="str">
        <f>F9</f>
        <v>January</v>
      </c>
      <c r="G36" s="149"/>
      <c r="H36" s="149"/>
      <c r="I36" s="149"/>
      <c r="J36" s="149"/>
      <c r="K36" s="149"/>
      <c r="L36" s="149"/>
      <c r="M36" s="149"/>
      <c r="N36" s="150"/>
      <c r="O36" s="151" t="s">
        <v>100</v>
      </c>
      <c r="P36" s="149"/>
      <c r="Q36" s="149"/>
      <c r="R36" s="149"/>
      <c r="S36" s="149"/>
      <c r="T36" s="149"/>
      <c r="U36" s="149"/>
      <c r="V36" s="149"/>
      <c r="W36" s="150"/>
      <c r="X36" s="151" t="s">
        <v>58</v>
      </c>
      <c r="Y36" s="149"/>
      <c r="Z36" s="149"/>
      <c r="AA36" s="153"/>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31</v>
      </c>
      <c r="G9" s="149"/>
      <c r="H9" s="149"/>
      <c r="I9" s="149"/>
      <c r="J9" s="149"/>
      <c r="K9" s="149"/>
      <c r="L9" s="150"/>
      <c r="M9" s="151" t="s">
        <v>95</v>
      </c>
      <c r="N9" s="149"/>
      <c r="O9" s="149"/>
      <c r="P9" s="149"/>
      <c r="Q9" s="149"/>
      <c r="R9" s="149"/>
      <c r="S9" s="150"/>
      <c r="T9" s="151" t="s">
        <v>57</v>
      </c>
      <c r="U9" s="149"/>
      <c r="V9" s="153"/>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9" t="str">
        <f>F9</f>
        <v>December</v>
      </c>
      <c r="G36" s="149"/>
      <c r="H36" s="149"/>
      <c r="I36" s="149"/>
      <c r="J36" s="149"/>
      <c r="K36" s="149"/>
      <c r="L36" s="150"/>
      <c r="M36" s="151" t="s">
        <v>96</v>
      </c>
      <c r="N36" s="149"/>
      <c r="O36" s="149"/>
      <c r="P36" s="149"/>
      <c r="Q36" s="149"/>
      <c r="R36" s="149"/>
      <c r="S36" s="150"/>
      <c r="T36" s="151" t="s">
        <v>58</v>
      </c>
      <c r="U36" s="149"/>
      <c r="V36" s="153"/>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27</v>
      </c>
      <c r="G9" s="149"/>
      <c r="H9" s="149"/>
      <c r="I9" s="149"/>
      <c r="J9" s="149"/>
      <c r="K9" s="149"/>
      <c r="L9" s="150"/>
      <c r="M9" s="151" t="s">
        <v>92</v>
      </c>
      <c r="N9" s="149"/>
      <c r="O9" s="149"/>
      <c r="P9" s="149"/>
      <c r="Q9" s="149"/>
      <c r="R9" s="149"/>
      <c r="S9" s="150"/>
      <c r="T9" s="151" t="s">
        <v>57</v>
      </c>
      <c r="U9" s="149"/>
      <c r="V9" s="153"/>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9" t="str">
        <f>F9</f>
        <v>November</v>
      </c>
      <c r="G36" s="149"/>
      <c r="H36" s="149"/>
      <c r="I36" s="149"/>
      <c r="J36" s="149"/>
      <c r="K36" s="149"/>
      <c r="L36" s="150"/>
      <c r="M36" s="151" t="s">
        <v>93</v>
      </c>
      <c r="N36" s="149"/>
      <c r="O36" s="149"/>
      <c r="P36" s="149"/>
      <c r="Q36" s="149"/>
      <c r="R36" s="149"/>
      <c r="S36" s="150"/>
      <c r="T36" s="151" t="s">
        <v>58</v>
      </c>
      <c r="U36" s="149"/>
      <c r="V36" s="153"/>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24</v>
      </c>
      <c r="G9" s="149"/>
      <c r="H9" s="149"/>
      <c r="I9" s="149"/>
      <c r="J9" s="149"/>
      <c r="K9" s="149"/>
      <c r="L9" s="150"/>
      <c r="M9" s="151" t="s">
        <v>89</v>
      </c>
      <c r="N9" s="149"/>
      <c r="O9" s="149"/>
      <c r="P9" s="149"/>
      <c r="Q9" s="149"/>
      <c r="R9" s="149"/>
      <c r="S9" s="150"/>
      <c r="T9" s="151" t="s">
        <v>57</v>
      </c>
      <c r="U9" s="149"/>
      <c r="V9" s="153"/>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9" t="str">
        <f>F9</f>
        <v>October</v>
      </c>
      <c r="G36" s="149"/>
      <c r="H36" s="149"/>
      <c r="I36" s="149"/>
      <c r="J36" s="149"/>
      <c r="K36" s="149"/>
      <c r="L36" s="150"/>
      <c r="M36" s="151" t="s">
        <v>90</v>
      </c>
      <c r="N36" s="149"/>
      <c r="O36" s="149"/>
      <c r="P36" s="149"/>
      <c r="Q36" s="149"/>
      <c r="R36" s="149"/>
      <c r="S36" s="150"/>
      <c r="T36" s="151" t="s">
        <v>58</v>
      </c>
      <c r="U36" s="149"/>
      <c r="V36" s="153"/>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22</v>
      </c>
      <c r="G9" s="149"/>
      <c r="H9" s="149"/>
      <c r="I9" s="149"/>
      <c r="J9" s="149"/>
      <c r="K9" s="149"/>
      <c r="L9" s="150"/>
      <c r="M9" s="151" t="s">
        <v>86</v>
      </c>
      <c r="N9" s="149"/>
      <c r="O9" s="149"/>
      <c r="P9" s="149"/>
      <c r="Q9" s="149"/>
      <c r="R9" s="149"/>
      <c r="S9" s="150"/>
      <c r="T9" s="151" t="s">
        <v>57</v>
      </c>
      <c r="U9" s="149"/>
      <c r="V9" s="153"/>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9" t="str">
        <f>F9</f>
        <v>September</v>
      </c>
      <c r="G36" s="149"/>
      <c r="H36" s="149"/>
      <c r="I36" s="149"/>
      <c r="J36" s="149"/>
      <c r="K36" s="149"/>
      <c r="L36" s="150"/>
      <c r="M36" s="151" t="s">
        <v>87</v>
      </c>
      <c r="N36" s="149"/>
      <c r="O36" s="149"/>
      <c r="P36" s="149"/>
      <c r="Q36" s="149"/>
      <c r="R36" s="149"/>
      <c r="S36" s="150"/>
      <c r="T36" s="151" t="s">
        <v>58</v>
      </c>
      <c r="U36" s="149"/>
      <c r="V36" s="153"/>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69</v>
      </c>
      <c r="G9" s="149"/>
      <c r="H9" s="149"/>
      <c r="I9" s="149"/>
      <c r="J9" s="149"/>
      <c r="K9" s="149"/>
      <c r="L9" s="150"/>
      <c r="M9" s="151" t="s">
        <v>71</v>
      </c>
      <c r="N9" s="149"/>
      <c r="O9" s="149"/>
      <c r="P9" s="149"/>
      <c r="Q9" s="149"/>
      <c r="R9" s="149"/>
      <c r="S9" s="150"/>
      <c r="T9" s="151" t="s">
        <v>57</v>
      </c>
      <c r="U9" s="149"/>
      <c r="V9" s="153"/>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9" t="str">
        <f>F9</f>
        <v>August</v>
      </c>
      <c r="G36" s="149"/>
      <c r="H36" s="149"/>
      <c r="I36" s="149"/>
      <c r="J36" s="149"/>
      <c r="K36" s="149"/>
      <c r="L36" s="150"/>
      <c r="M36" s="151" t="s">
        <v>70</v>
      </c>
      <c r="N36" s="149"/>
      <c r="O36" s="149"/>
      <c r="P36" s="149"/>
      <c r="Q36" s="149"/>
      <c r="R36" s="149"/>
      <c r="S36" s="150"/>
      <c r="T36" s="151" t="s">
        <v>58</v>
      </c>
      <c r="U36" s="149"/>
      <c r="V36" s="153"/>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55</v>
      </c>
      <c r="G9" s="149"/>
      <c r="H9" s="149"/>
      <c r="I9" s="149"/>
      <c r="J9" s="149"/>
      <c r="K9" s="149"/>
      <c r="L9" s="150"/>
      <c r="M9" s="151" t="s">
        <v>60</v>
      </c>
      <c r="N9" s="149"/>
      <c r="O9" s="149"/>
      <c r="P9" s="149"/>
      <c r="Q9" s="149"/>
      <c r="R9" s="149"/>
      <c r="S9" s="150"/>
      <c r="T9" s="151" t="s">
        <v>57</v>
      </c>
      <c r="U9" s="149"/>
      <c r="V9" s="153"/>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9" t="str">
        <f>F9</f>
        <v>July</v>
      </c>
      <c r="G36" s="149"/>
      <c r="H36" s="149"/>
      <c r="I36" s="149"/>
      <c r="J36" s="149"/>
      <c r="K36" s="149"/>
      <c r="L36" s="150"/>
      <c r="M36" s="151" t="s">
        <v>61</v>
      </c>
      <c r="N36" s="149"/>
      <c r="O36" s="149"/>
      <c r="P36" s="149"/>
      <c r="Q36" s="149"/>
      <c r="R36" s="149"/>
      <c r="S36" s="150"/>
      <c r="T36" s="151" t="s">
        <v>58</v>
      </c>
      <c r="U36" s="149"/>
      <c r="V36" s="153"/>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51</v>
      </c>
      <c r="G6" s="149"/>
      <c r="H6" s="149"/>
      <c r="I6" s="149"/>
      <c r="J6" s="149"/>
      <c r="K6" s="149"/>
      <c r="L6" s="150"/>
      <c r="M6" s="151" t="s">
        <v>52</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47</v>
      </c>
      <c r="G6" s="149"/>
      <c r="H6" s="149"/>
      <c r="I6" s="149"/>
      <c r="J6" s="149"/>
      <c r="K6" s="149"/>
      <c r="L6" s="150"/>
      <c r="M6" s="151" t="s">
        <v>49</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45</v>
      </c>
      <c r="G6" s="149"/>
      <c r="H6" s="149"/>
      <c r="I6" s="149"/>
      <c r="J6" s="149"/>
      <c r="K6" s="149"/>
      <c r="L6" s="150"/>
      <c r="M6" s="151" t="s">
        <v>46</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41</v>
      </c>
      <c r="G6" s="149"/>
      <c r="H6" s="149"/>
      <c r="I6" s="149"/>
      <c r="J6" s="149"/>
      <c r="K6" s="149"/>
      <c r="L6" s="150"/>
      <c r="M6" s="151" t="s">
        <v>43</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39</v>
      </c>
      <c r="G6" s="149"/>
      <c r="H6" s="149"/>
      <c r="I6" s="149"/>
      <c r="J6" s="149"/>
      <c r="K6" s="149"/>
      <c r="L6" s="150"/>
      <c r="M6" s="151" t="s">
        <v>38</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33</v>
      </c>
      <c r="G6" s="149"/>
      <c r="H6" s="149"/>
      <c r="I6" s="149"/>
      <c r="J6" s="149"/>
      <c r="K6" s="149"/>
      <c r="L6" s="150"/>
      <c r="M6" s="151" t="s">
        <v>33</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1" t="s">
        <v>31</v>
      </c>
      <c r="G6" s="157"/>
      <c r="H6" s="157"/>
      <c r="I6" s="158"/>
      <c r="J6" s="159"/>
      <c r="K6" s="151" t="s">
        <v>32</v>
      </c>
      <c r="L6" s="157"/>
      <c r="M6" s="157"/>
      <c r="N6" s="158"/>
      <c r="O6" s="159"/>
      <c r="P6" s="149"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1" t="s">
        <v>27</v>
      </c>
      <c r="G6" s="157"/>
      <c r="H6" s="157"/>
      <c r="I6" s="158"/>
      <c r="J6" s="159"/>
      <c r="K6" s="151" t="s">
        <v>28</v>
      </c>
      <c r="L6" s="157"/>
      <c r="M6" s="157"/>
      <c r="N6" s="158"/>
      <c r="O6" s="159"/>
      <c r="P6" s="149"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1" t="s">
        <v>24</v>
      </c>
      <c r="G6" s="157"/>
      <c r="H6" s="157"/>
      <c r="I6" s="158"/>
      <c r="J6" s="159"/>
      <c r="K6" s="151" t="s">
        <v>8</v>
      </c>
      <c r="L6" s="157"/>
      <c r="M6" s="157"/>
      <c r="N6" s="158"/>
      <c r="O6" s="159"/>
      <c r="P6" s="149"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1" t="s">
        <v>22</v>
      </c>
      <c r="G6" s="157"/>
      <c r="H6" s="157"/>
      <c r="I6" s="158"/>
      <c r="J6" s="159"/>
      <c r="K6" s="151" t="s">
        <v>23</v>
      </c>
      <c r="L6" s="157"/>
      <c r="M6" s="157"/>
      <c r="N6" s="158"/>
      <c r="O6" s="159"/>
      <c r="P6" s="149"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B58"/>
  <sheetViews>
    <sheetView showGridLines="0" topLeftCell="B1" zoomScale="90" zoomScaleNormal="90" zoomScalePageLayoutView="40" workbookViewId="0">
      <selection activeCell="B1" sqref="B1"/>
    </sheetView>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6" width="5.86328125" customWidth="1"/>
    <col min="27" max="27" width="9.1328125" bestFit="1" customWidth="1"/>
    <col min="28" max="28" width="3.265625" style="9" customWidth="1"/>
    <col min="29" max="43" width="0" style="9" hidden="1" customWidth="1"/>
    <col min="44" max="54" width="0" hidden="1" customWidth="1"/>
    <col min="55" max="16384" width="9.1328125" hidden="1"/>
  </cols>
  <sheetData>
    <row r="1" spans="1:43" ht="14.25">
      <c r="A1" s="9"/>
      <c r="B1" s="9"/>
      <c r="C1" s="9"/>
      <c r="D1" s="9"/>
      <c r="E1" s="9"/>
      <c r="F1" s="91"/>
      <c r="G1" s="91"/>
      <c r="H1" s="91"/>
      <c r="I1" s="91"/>
      <c r="J1" s="91"/>
      <c r="K1" s="91"/>
      <c r="L1" s="91"/>
      <c r="M1" s="91"/>
      <c r="N1" s="91"/>
      <c r="O1" s="91"/>
      <c r="P1" s="91"/>
      <c r="Q1" s="91"/>
      <c r="R1" s="9"/>
      <c r="S1" s="9"/>
      <c r="T1" s="9"/>
      <c r="U1" s="9"/>
      <c r="W1" s="9"/>
      <c r="X1" s="9"/>
      <c r="Y1" s="9"/>
      <c r="Z1" s="9"/>
      <c r="AA1" s="9"/>
    </row>
    <row r="2" spans="1:43" ht="18" thickBot="1">
      <c r="A2" s="9"/>
      <c r="B2" s="8" t="s">
        <v>127</v>
      </c>
      <c r="C2" s="23"/>
      <c r="D2" s="23"/>
      <c r="E2" s="23"/>
      <c r="F2" s="92"/>
      <c r="G2" s="92"/>
      <c r="H2" s="92"/>
      <c r="I2" s="92"/>
      <c r="J2" s="92"/>
      <c r="K2" s="92"/>
      <c r="L2" s="92"/>
      <c r="M2" s="92"/>
      <c r="N2" s="92"/>
      <c r="O2" s="92"/>
      <c r="P2" s="92"/>
      <c r="Q2" s="92"/>
      <c r="R2" s="23"/>
      <c r="S2" s="23"/>
      <c r="T2" s="23"/>
      <c r="U2" s="23"/>
      <c r="V2" s="23"/>
      <c r="W2" s="23"/>
      <c r="X2" s="23"/>
      <c r="Y2" s="23"/>
      <c r="Z2" s="23"/>
      <c r="AA2" s="23"/>
    </row>
    <row r="3" spans="1:43" ht="14.25">
      <c r="A3" s="9"/>
      <c r="B3" s="10"/>
      <c r="C3" s="24"/>
      <c r="D3" s="24"/>
      <c r="E3" s="24"/>
      <c r="F3" s="93"/>
      <c r="G3" s="93"/>
      <c r="H3" s="93"/>
      <c r="I3" s="93"/>
      <c r="J3" s="93"/>
      <c r="K3" s="93"/>
      <c r="L3" s="93"/>
      <c r="M3" s="93"/>
      <c r="N3" s="93"/>
      <c r="O3" s="93"/>
      <c r="P3" s="93"/>
      <c r="Q3" s="93"/>
      <c r="R3" s="24"/>
      <c r="S3" s="24"/>
      <c r="AA3" s="25">
        <f>+' '!I17</f>
        <v>45275</v>
      </c>
    </row>
    <row r="4" spans="1:43" ht="15.75">
      <c r="A4" s="9"/>
      <c r="B4" s="11" t="s">
        <v>7</v>
      </c>
      <c r="C4" s="26"/>
      <c r="D4" s="24"/>
      <c r="E4" s="58" t="s">
        <v>128</v>
      </c>
      <c r="F4" s="93"/>
      <c r="G4" s="93"/>
      <c r="H4" s="93"/>
      <c r="I4" s="93"/>
      <c r="J4" s="93"/>
      <c r="K4" s="93"/>
      <c r="L4" s="93"/>
      <c r="M4" s="93"/>
      <c r="N4" s="93"/>
      <c r="O4" s="93"/>
      <c r="P4" s="93"/>
      <c r="Q4" s="93"/>
      <c r="R4" s="24"/>
      <c r="S4" s="24"/>
      <c r="T4" s="24"/>
      <c r="U4" s="24"/>
      <c r="V4" s="24"/>
      <c r="W4" s="24"/>
      <c r="X4" s="24"/>
      <c r="Y4" s="24"/>
      <c r="Z4" s="24"/>
      <c r="AA4" s="24"/>
    </row>
    <row r="5" spans="1:43" ht="14.25">
      <c r="A5" s="9"/>
      <c r="B5" s="10"/>
      <c r="C5" s="24"/>
      <c r="D5" s="24"/>
      <c r="E5" s="24"/>
      <c r="F5" s="93"/>
      <c r="G5" s="93"/>
      <c r="H5" s="93"/>
      <c r="I5" s="93"/>
      <c r="J5" s="93"/>
      <c r="K5" s="93"/>
      <c r="L5" s="93"/>
      <c r="M5" s="93"/>
      <c r="N5" s="93"/>
      <c r="O5" s="93"/>
      <c r="P5" s="93"/>
      <c r="Q5" s="93"/>
      <c r="R5" s="24"/>
      <c r="S5" s="24"/>
      <c r="T5" s="24"/>
      <c r="U5" s="24"/>
      <c r="V5" s="24"/>
      <c r="W5" s="24"/>
      <c r="X5" s="24"/>
      <c r="Y5" s="24"/>
      <c r="Z5" s="24"/>
      <c r="AA5" s="24"/>
    </row>
    <row r="6" spans="1:43" ht="14.25">
      <c r="A6" s="9"/>
      <c r="B6" s="86" t="s">
        <v>104</v>
      </c>
      <c r="D6" s="24"/>
      <c r="E6" s="24"/>
      <c r="F6" s="93"/>
      <c r="G6" s="93"/>
      <c r="H6" s="93"/>
      <c r="I6" s="93"/>
      <c r="J6" s="93"/>
      <c r="K6" s="93"/>
      <c r="L6" s="93"/>
      <c r="M6" s="93"/>
      <c r="N6" s="93"/>
      <c r="O6" s="93"/>
      <c r="P6" s="93"/>
      <c r="Q6" s="93"/>
      <c r="R6" s="24"/>
      <c r="S6" s="24"/>
      <c r="T6" s="24"/>
      <c r="U6" s="24"/>
      <c r="V6" s="24"/>
      <c r="W6" s="24"/>
      <c r="X6" s="24"/>
      <c r="Y6" s="24"/>
      <c r="Z6" s="24"/>
      <c r="AA6" s="24"/>
    </row>
    <row r="7" spans="1:43"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row>
    <row r="8" spans="1:43"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39" t="s">
        <v>80</v>
      </c>
      <c r="AB8" s="9"/>
      <c r="AC8" s="19"/>
      <c r="AD8" s="19"/>
      <c r="AE8" s="19"/>
      <c r="AF8" s="19"/>
      <c r="AG8" s="19"/>
      <c r="AH8" s="19"/>
      <c r="AI8" s="19"/>
      <c r="AJ8" s="19"/>
      <c r="AK8" s="19"/>
      <c r="AL8" s="19"/>
      <c r="AM8" s="19"/>
      <c r="AN8" s="19"/>
      <c r="AO8" s="19"/>
      <c r="AP8" s="19"/>
      <c r="AQ8" s="19"/>
    </row>
    <row r="9" spans="1:43"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4">
        <v>1.18</v>
      </c>
    </row>
    <row r="10" spans="1:43" ht="20.25" customHeight="1">
      <c r="A10" s="9"/>
      <c r="B10" s="18"/>
      <c r="C10" s="102"/>
      <c r="D10" s="103"/>
      <c r="E10" s="103"/>
      <c r="F10" s="99"/>
      <c r="G10" s="99"/>
      <c r="H10" s="99"/>
      <c r="I10" s="99"/>
      <c r="J10" s="99"/>
      <c r="K10" s="99"/>
      <c r="L10" s="99"/>
      <c r="M10" s="99"/>
      <c r="N10" s="99"/>
      <c r="O10" s="99"/>
      <c r="P10" s="99"/>
      <c r="Q10" s="104"/>
      <c r="R10" s="9"/>
      <c r="S10" s="9"/>
    </row>
    <row r="11" spans="1:43" ht="20.25" customHeight="1">
      <c r="A11" s="9"/>
      <c r="B11" s="9"/>
      <c r="C11" s="9"/>
      <c r="D11" s="9"/>
      <c r="E11" s="9"/>
      <c r="F11"/>
      <c r="G11"/>
      <c r="H11"/>
      <c r="I11"/>
      <c r="J11"/>
      <c r="K11"/>
      <c r="L11"/>
      <c r="M11"/>
      <c r="N11"/>
      <c r="O11" s="91"/>
      <c r="P11" s="91"/>
      <c r="Q11" s="91"/>
      <c r="R11" s="9"/>
      <c r="S11" s="9"/>
    </row>
    <row r="12" spans="1:43" ht="20.25" customHeight="1">
      <c r="A12" s="9"/>
      <c r="B12" s="9"/>
      <c r="C12" s="100" t="s">
        <v>97</v>
      </c>
      <c r="D12" s="9"/>
      <c r="E12" s="9"/>
      <c r="F12"/>
      <c r="G12"/>
      <c r="H12"/>
      <c r="I12"/>
      <c r="J12"/>
      <c r="K12"/>
      <c r="L12"/>
      <c r="M12"/>
      <c r="N12"/>
      <c r="O12" s="91"/>
      <c r="P12" s="91"/>
      <c r="Q12" s="91"/>
      <c r="R12" s="9"/>
      <c r="S12" s="9"/>
    </row>
    <row r="13" spans="1:43" ht="20.25" customHeight="1">
      <c r="A13" s="9"/>
      <c r="B13" s="9"/>
      <c r="C13" s="100" t="s">
        <v>98</v>
      </c>
      <c r="D13" s="9"/>
      <c r="E13" s="9"/>
      <c r="F13"/>
      <c r="G13"/>
      <c r="H13"/>
      <c r="I13"/>
      <c r="J13"/>
      <c r="K13"/>
      <c r="L13"/>
      <c r="M13"/>
      <c r="N13"/>
      <c r="O13" s="91"/>
      <c r="P13" s="91"/>
      <c r="Q13" s="91"/>
      <c r="R13" s="9"/>
      <c r="S13" s="9"/>
    </row>
    <row r="14" spans="1:43" ht="26.65" hidden="1" customHeight="1"/>
    <row r="15" spans="1:43" ht="26.45" hidden="1" customHeight="1"/>
    <row r="16" spans="1:43"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566-5A57-4807-8BB9-3113484102BE}">
  <dimension ref="A1:AC66"/>
  <sheetViews>
    <sheetView showGridLines="0" tabSelected="1" zoomScale="70" zoomScaleNormal="70" workbookViewId="0">
      <selection activeCell="H32" sqref="F29:H32"/>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5.75">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November</v>
      </c>
      <c r="G9" s="149"/>
      <c r="H9" s="149"/>
      <c r="I9" s="149"/>
      <c r="J9" s="149"/>
      <c r="K9" s="149"/>
      <c r="L9" s="149"/>
      <c r="M9" s="149"/>
      <c r="N9" s="150"/>
      <c r="O9" s="151" t="str">
        <f>"January to "&amp; D4</f>
        <v>January to November</v>
      </c>
      <c r="P9" s="149"/>
      <c r="Q9" s="149"/>
      <c r="R9" s="149"/>
      <c r="S9" s="149"/>
      <c r="T9" s="149"/>
      <c r="U9" s="149"/>
      <c r="V9" s="149"/>
      <c r="W9" s="149"/>
      <c r="X9" s="152" t="s">
        <v>57</v>
      </c>
      <c r="Y9" s="149"/>
      <c r="Z9" s="149"/>
      <c r="AA9" s="153"/>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5">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1301</v>
      </c>
      <c r="Q13" s="68">
        <f>'Oct-23'!Q13+'Nov-23'!H13</f>
        <v>343</v>
      </c>
      <c r="R13" s="68">
        <f>'Oct-23'!R13+'Nov-23'!I13</f>
        <v>551</v>
      </c>
      <c r="S13" s="68">
        <f>'Oct-23'!S13+'Nov-23'!J13</f>
        <v>1384</v>
      </c>
      <c r="T13" s="64">
        <f>IFERROR(O13/P13-1,"n/a")</f>
        <v>7.6863950807071424E-2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5">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3057387</v>
      </c>
      <c r="Q14" s="68">
        <f>'Oct-23'!Q14+'Nov-23'!H14</f>
        <v>509984</v>
      </c>
      <c r="R14" s="68">
        <f>'Oct-23'!R14+'Nov-23'!I14</f>
        <v>1092884</v>
      </c>
      <c r="S14" s="68">
        <f>'Oct-23'!S14+'Nov-23'!J14</f>
        <v>4064465</v>
      </c>
      <c r="T14" s="64">
        <f>IFERROR(O14/P14-1,"n/a")</f>
        <v>0.49351586828883609</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5">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548</v>
      </c>
      <c r="Q16" s="68">
        <f>'Oct-23'!Q16+'Nov-23'!H16</f>
        <v>197</v>
      </c>
      <c r="R16" s="68">
        <f>'Oct-23'!R16+'Nov-23'!I16</f>
        <v>48</v>
      </c>
      <c r="S16" s="68">
        <f>'Oct-23'!S16+'Nov-23'!J16</f>
        <v>546</v>
      </c>
      <c r="T16" s="64">
        <f>IFERROR(O16/P16-1,"n/a")</f>
        <v>2.3722627737226221E-2</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5">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903992</v>
      </c>
      <c r="Q17" s="68">
        <f>'Oct-23'!Q17+'Nov-23'!H17</f>
        <v>288787</v>
      </c>
      <c r="R17" s="68">
        <f>'Oct-23'!R17+'Nov-23'!I17</f>
        <v>68534</v>
      </c>
      <c r="S17" s="68">
        <f>'Oct-23'!S17+'Nov-23'!J17</f>
        <v>1342797</v>
      </c>
      <c r="T17" s="64">
        <f>IFERROR(O17/P17-1,"n/a")</f>
        <v>0.80288763617377135</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5">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5">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5">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823</v>
      </c>
      <c r="Q22" s="68">
        <f>'Oct-23'!Q22+'Nov-23'!H22</f>
        <v>258</v>
      </c>
      <c r="R22" s="68">
        <f>'Oct-23'!R22+'Nov-23'!I22</f>
        <v>205</v>
      </c>
      <c r="S22" s="68">
        <f>'Oct-23'!S22+'Nov-23'!J22</f>
        <v>1041</v>
      </c>
      <c r="T22" s="64">
        <f>IFERROR(O22/P22-1,"n/a")</f>
        <v>0.66585662211421637</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5">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1942201</v>
      </c>
      <c r="Q23" s="68">
        <f>'Oct-23'!Q23+'Nov-23'!H23</f>
        <v>425895</v>
      </c>
      <c r="R23" s="68">
        <f>'Oct-23'!R23+'Nov-23'!I23</f>
        <v>545974</v>
      </c>
      <c r="S23" s="68">
        <f>'Oct-23'!S23+'Nov-23'!J23</f>
        <v>3161914</v>
      </c>
      <c r="T23" s="64">
        <f>IFERROR(O23/P23-1,"n/a")</f>
        <v>1.0889032597552983</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0.9"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3330</v>
      </c>
      <c r="Q27" s="75">
        <f t="shared" si="3"/>
        <v>842</v>
      </c>
      <c r="R27" s="75">
        <f t="shared" si="3"/>
        <v>814</v>
      </c>
      <c r="S27" s="75">
        <f t="shared" si="3"/>
        <v>3267</v>
      </c>
      <c r="T27" s="66">
        <f>IFERROR(O27/P27-1,"n/a")</f>
        <v>0.21741741741741749</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6799949</v>
      </c>
      <c r="Q28" s="76">
        <f t="shared" si="3"/>
        <v>1241343</v>
      </c>
      <c r="R28" s="76">
        <f t="shared" si="3"/>
        <v>1717439</v>
      </c>
      <c r="S28" s="76">
        <f t="shared" si="3"/>
        <v>9164567</v>
      </c>
      <c r="T28" s="67">
        <f>IFERROR(O28/P28-1,"n/a")</f>
        <v>0.70028789921806767</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November</v>
      </c>
      <c r="G33" s="149"/>
      <c r="H33" s="149"/>
      <c r="I33" s="149"/>
      <c r="J33" s="149"/>
      <c r="K33" s="149"/>
      <c r="L33" s="149"/>
      <c r="M33" s="149"/>
      <c r="N33" s="150"/>
      <c r="O33" s="154" t="str">
        <f>"April to "&amp;D4&amp;" (YTD)"</f>
        <v>April to November (YTD)</v>
      </c>
      <c r="P33" s="155"/>
      <c r="Q33" s="155"/>
      <c r="R33" s="155"/>
      <c r="S33" s="155"/>
      <c r="T33" s="155"/>
      <c r="U33" s="155"/>
      <c r="V33" s="155"/>
      <c r="W33" s="156"/>
      <c r="X33" s="151" t="s">
        <v>58</v>
      </c>
      <c r="Y33" s="149"/>
      <c r="Z33" s="149"/>
      <c r="AA33" s="153"/>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771</v>
      </c>
      <c r="Q37" s="74">
        <f>'Oct-23'!Q37+'Nov-23'!H37</f>
        <v>343</v>
      </c>
      <c r="R37" s="74">
        <f>'Oct-23'!R37+'Nov-23'!I37</f>
        <v>42</v>
      </c>
      <c r="S37" s="74">
        <f>'Oct-23'!S37+'Nov-23'!J37</f>
        <v>868</v>
      </c>
      <c r="T37" s="120">
        <f>IFERROR(O37/P37-1,"n/a")</f>
        <v>0.12970168612191957</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5">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2297729</v>
      </c>
      <c r="Q38" s="74">
        <f>'Oct-23'!Q38+'Nov-23'!H38</f>
        <v>509984</v>
      </c>
      <c r="R38" s="74">
        <f>'Oct-23'!R38+'Nov-23'!I38</f>
        <v>0</v>
      </c>
      <c r="S38" s="74">
        <f>'Oct-23'!S38+'Nov-23'!J38</f>
        <v>2613361</v>
      </c>
      <c r="T38" s="120">
        <f>IFERROR(O38/P38-1,"n/a")</f>
        <v>0.31785428133604965</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512</v>
      </c>
      <c r="Q40" s="74">
        <f>'Oct-23'!Q40+'Nov-23'!H40</f>
        <v>185</v>
      </c>
      <c r="R40" s="74">
        <f>'Oct-23'!R40+'Nov-23'!I40</f>
        <v>38</v>
      </c>
      <c r="S40" s="74">
        <f>'Oct-23'!S40+'Nov-23'!J40</f>
        <v>523</v>
      </c>
      <c r="T40" s="120">
        <f>IFERROR(O40/P40-1,"n/a")</f>
        <v>4.296875E-2</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5">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867484</v>
      </c>
      <c r="Q41" s="74">
        <f>'Oct-23'!Q41+'Nov-23'!H41</f>
        <v>278684</v>
      </c>
      <c r="R41" s="74">
        <f>'Oct-23'!R41+'Nov-23'!I41</f>
        <v>27421</v>
      </c>
      <c r="S41" s="74">
        <f>'Oct-23'!S41+'Nov-23'!J41</f>
        <v>1262423</v>
      </c>
      <c r="T41" s="120">
        <f>IFERROR(O41/P41-1,"n/a")</f>
        <v>0.78301962918048051</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5">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770</v>
      </c>
      <c r="Q46" s="74">
        <f>'Oct-23'!Q46+'Nov-23'!H46</f>
        <v>258</v>
      </c>
      <c r="R46" s="74">
        <f>'Oct-23'!R46+'Nov-23'!I46</f>
        <v>0</v>
      </c>
      <c r="S46" s="74">
        <f>'Oct-23'!S46+'Nov-23'!J46</f>
        <v>718</v>
      </c>
      <c r="T46" s="120">
        <f>IFERROR(O46/P46-1,"n/a")</f>
        <v>0.40779220779220782</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5">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1873747</v>
      </c>
      <c r="Q47" s="74">
        <f>'Oct-23'!Q47+'Nov-23'!H47</f>
        <v>425895</v>
      </c>
      <c r="R47" s="74">
        <f>'Oct-23'!R47+'Nov-23'!I47</f>
        <v>0</v>
      </c>
      <c r="S47" s="74">
        <f>'Oct-23'!S47+'Nov-23'!J47</f>
        <v>2242099</v>
      </c>
      <c r="T47" s="120">
        <f>IFERROR(O47/P47-1,"n/a")</f>
        <v>0.71890655462023423</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2699</v>
      </c>
      <c r="Q51" s="75">
        <f t="shared" si="11"/>
        <v>830</v>
      </c>
      <c r="R51" s="75">
        <f t="shared" si="11"/>
        <v>87</v>
      </c>
      <c r="S51" s="75">
        <f t="shared" si="11"/>
        <v>2399</v>
      </c>
      <c r="T51" s="66">
        <f>IFERROR(O51/P51-1,"n/a")</f>
        <v>0.1808077065579845</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5932244</v>
      </c>
      <c r="Q52" s="76">
        <f t="shared" si="11"/>
        <v>1231240</v>
      </c>
      <c r="R52" s="76">
        <f t="shared" si="11"/>
        <v>35715</v>
      </c>
      <c r="S52" s="76">
        <f t="shared" si="11"/>
        <v>6706790</v>
      </c>
      <c r="T52" s="67">
        <f>IFERROR(O52/P52-1,"n/a")</f>
        <v>0.53121011205877577</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zoomScale="70" zoomScaleNormal="70" workbookViewId="0">
      <selection activeCell="I30" sqref="I30"/>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October</v>
      </c>
      <c r="G9" s="149"/>
      <c r="H9" s="149"/>
      <c r="I9" s="149"/>
      <c r="J9" s="149"/>
      <c r="K9" s="149"/>
      <c r="L9" s="149"/>
      <c r="M9" s="149"/>
      <c r="N9" s="150"/>
      <c r="O9" s="151" t="str">
        <f>"January to "&amp; D4</f>
        <v>January to October</v>
      </c>
      <c r="P9" s="149"/>
      <c r="Q9" s="149"/>
      <c r="R9" s="149"/>
      <c r="S9" s="149"/>
      <c r="T9" s="149"/>
      <c r="U9" s="149"/>
      <c r="V9" s="149"/>
      <c r="W9" s="150"/>
      <c r="X9" s="151" t="s">
        <v>57</v>
      </c>
      <c r="Y9" s="149"/>
      <c r="Z9" s="149"/>
      <c r="AA9" s="153"/>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October</v>
      </c>
      <c r="G33" s="149"/>
      <c r="H33" s="149"/>
      <c r="I33" s="149"/>
      <c r="J33" s="149"/>
      <c r="K33" s="149"/>
      <c r="L33" s="149"/>
      <c r="M33" s="149"/>
      <c r="N33" s="150"/>
      <c r="O33" s="154" t="str">
        <f>"April to "&amp;D4&amp;" (YTD)"</f>
        <v>April to October (YTD)</v>
      </c>
      <c r="P33" s="155"/>
      <c r="Q33" s="155"/>
      <c r="R33" s="155"/>
      <c r="S33" s="155"/>
      <c r="T33" s="155"/>
      <c r="U33" s="155"/>
      <c r="V33" s="155"/>
      <c r="W33" s="156"/>
      <c r="X33" s="151" t="s">
        <v>58</v>
      </c>
      <c r="Y33" s="149"/>
      <c r="Z33" s="149"/>
      <c r="AA33" s="153"/>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70" zoomScaleNormal="70"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September</v>
      </c>
      <c r="G9" s="149"/>
      <c r="H9" s="149"/>
      <c r="I9" s="149"/>
      <c r="J9" s="149"/>
      <c r="K9" s="149"/>
      <c r="L9" s="149"/>
      <c r="M9" s="149"/>
      <c r="N9" s="150"/>
      <c r="O9" s="151" t="str">
        <f>"January to "&amp; D4</f>
        <v>January to September</v>
      </c>
      <c r="P9" s="149"/>
      <c r="Q9" s="149"/>
      <c r="R9" s="149"/>
      <c r="S9" s="149"/>
      <c r="T9" s="149"/>
      <c r="U9" s="149"/>
      <c r="V9" s="149"/>
      <c r="W9" s="150"/>
      <c r="X9" s="151" t="s">
        <v>57</v>
      </c>
      <c r="Y9" s="149"/>
      <c r="Z9" s="149"/>
      <c r="AA9" s="153"/>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September</v>
      </c>
      <c r="G33" s="149"/>
      <c r="H33" s="149"/>
      <c r="I33" s="149"/>
      <c r="J33" s="149"/>
      <c r="K33" s="149"/>
      <c r="L33" s="149"/>
      <c r="M33" s="149"/>
      <c r="N33" s="150"/>
      <c r="O33" s="154" t="str">
        <f>"April to "&amp;D4&amp;" (YTD)"</f>
        <v>April to September (YTD)</v>
      </c>
      <c r="P33" s="155"/>
      <c r="Q33" s="155"/>
      <c r="R33" s="155"/>
      <c r="S33" s="155"/>
      <c r="T33" s="155"/>
      <c r="U33" s="155"/>
      <c r="V33" s="155"/>
      <c r="W33" s="156"/>
      <c r="X33" s="151" t="s">
        <v>58</v>
      </c>
      <c r="Y33" s="149"/>
      <c r="Z33" s="149"/>
      <c r="AA33" s="153"/>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August</v>
      </c>
      <c r="G9" s="149"/>
      <c r="H9" s="149"/>
      <c r="I9" s="149"/>
      <c r="J9" s="149"/>
      <c r="K9" s="149"/>
      <c r="L9" s="149"/>
      <c r="M9" s="149"/>
      <c r="N9" s="150"/>
      <c r="O9" s="151" t="str">
        <f>"January to "&amp; D4</f>
        <v>January to August</v>
      </c>
      <c r="P9" s="149"/>
      <c r="Q9" s="149"/>
      <c r="R9" s="149"/>
      <c r="S9" s="149"/>
      <c r="T9" s="149"/>
      <c r="U9" s="149"/>
      <c r="V9" s="149"/>
      <c r="W9" s="150"/>
      <c r="X9" s="151" t="s">
        <v>57</v>
      </c>
      <c r="Y9" s="149"/>
      <c r="Z9" s="149"/>
      <c r="AA9" s="153"/>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O23-'[2]Aug-23'!$O$23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August</v>
      </c>
      <c r="G33" s="149"/>
      <c r="H33" s="149"/>
      <c r="I33" s="149"/>
      <c r="J33" s="149"/>
      <c r="K33" s="149"/>
      <c r="L33" s="149"/>
      <c r="M33" s="149"/>
      <c r="N33" s="150"/>
      <c r="O33" s="154" t="str">
        <f>"April to "&amp;D4&amp;" (YTD)"</f>
        <v>April to August (YTD)</v>
      </c>
      <c r="P33" s="155"/>
      <c r="Q33" s="155"/>
      <c r="R33" s="155"/>
      <c r="S33" s="155"/>
      <c r="T33" s="155"/>
      <c r="U33" s="155"/>
      <c r="V33" s="155"/>
      <c r="W33" s="156"/>
      <c r="X33" s="151" t="s">
        <v>58</v>
      </c>
      <c r="Y33" s="149"/>
      <c r="Z33" s="149"/>
      <c r="AA33" s="153"/>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4A44CADA-4529-478F-81E2-7ADA7078C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3</vt:i4>
      </vt:variant>
    </vt:vector>
  </HeadingPairs>
  <TitlesOfParts>
    <vt:vector size="36" baseType="lpstr">
      <vt:lpstr> </vt:lpstr>
      <vt:lpstr>Disclaimer</vt:lpstr>
      <vt:lpstr>Notes</vt:lpstr>
      <vt:lpstr>Occupancy_2023</vt:lpstr>
      <vt:lpstr>Traffic&gt;</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2023-12-19T07:25:25Z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