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gyholding-my.sharepoint.com/personal/gph_martinb_globalportsholding_com1/Documents/IR Folder/2023 - Release/"/>
    </mc:Choice>
  </mc:AlternateContent>
  <xr:revisionPtr revIDLastSave="0" documentId="8_{8168AF24-161A-40A8-901E-5713E1AE26DB}" xr6:coauthVersionLast="47" xr6:coauthVersionMax="47" xr10:uidLastSave="{00000000-0000-0000-0000-000000000000}"/>
  <bookViews>
    <workbookView xWindow="-98" yWindow="-98" windowWidth="23236" windowHeight="13875" activeTab="5" xr2:uid="{00000000-000D-0000-FFFF-FFFF00000000}"/>
  </bookViews>
  <sheets>
    <sheet name=" " sheetId="3" r:id="rId1"/>
    <sheet name="Disclaimer" sheetId="13" r:id="rId2"/>
    <sheet name="Notes" sheetId="11" r:id="rId3"/>
    <sheet name="Occupancy_2023" sheetId="24" r:id="rId4"/>
    <sheet name="Traffic&gt;" sheetId="25" r:id="rId5"/>
    <sheet name="Dec-23" sheetId="44" r:id="rId6"/>
    <sheet name="Nov-23" sheetId="43" r:id="rId7"/>
    <sheet name="Oct-23" sheetId="41" r:id="rId8"/>
    <sheet name="Sep-23" sheetId="40" r:id="rId9"/>
    <sheet name="Aug-23" sheetId="38" r:id="rId10"/>
    <sheet name="July-23" sheetId="37" r:id="rId11"/>
    <sheet name="June-23" sheetId="36" r:id="rId12"/>
    <sheet name="May-23" sheetId="35" r:id="rId13"/>
    <sheet name="Apr-23" sheetId="34" r:id="rId14"/>
    <sheet name="Mar-23" sheetId="33" r:id="rId15"/>
    <sheet name="Mar-23_old structure" sheetId="32" r:id="rId16"/>
    <sheet name="Feb-23" sheetId="31" r:id="rId17"/>
    <sheet name="Jan-23" sheetId="30" r:id="rId18"/>
    <sheet name="Dec-22" sheetId="29" r:id="rId19"/>
    <sheet name="Nov-22" sheetId="28" r:id="rId20"/>
    <sheet name="Oct-22" sheetId="27" r:id="rId21"/>
    <sheet name="Sep-22" sheetId="26" r:id="rId22"/>
    <sheet name="Aug-22" sheetId="22" r:id="rId23"/>
    <sheet name="Jul-22" sheetId="21" r:id="rId24"/>
    <sheet name="Jun-22" sheetId="20" r:id="rId25"/>
    <sheet name="May-22" sheetId="19" r:id="rId26"/>
    <sheet name="Apr-22" sheetId="18" r:id="rId27"/>
    <sheet name="Mar-22" sheetId="17" r:id="rId28"/>
    <sheet name="Feb-22" sheetId="16" r:id="rId29"/>
    <sheet name="Jan-22" sheetId="15" r:id="rId30"/>
    <sheet name="Dec-21" sheetId="14" r:id="rId31"/>
    <sheet name="Nov-21" sheetId="10" r:id="rId32"/>
    <sheet name="Oct-21" sheetId="9" r:id="rId33"/>
    <sheet name="Sept-21" sheetId="1" r:id="rId34"/>
  </sheets>
  <externalReferences>
    <externalReference r:id="rId35"/>
    <externalReference r:id="rId36"/>
    <externalReference r:id="rId37"/>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26" hidden="1">'Apr-22'!$X:$XFD</definedName>
    <definedName name="Z_5F6D01E3_9E6F_4D7F_980F_63899AF95899_.wvu.Cols" localSheetId="22" hidden="1">'Aug-22'!$X:$XFD</definedName>
    <definedName name="Z_5F6D01E3_9E6F_4D7F_980F_63899AF95899_.wvu.Cols" localSheetId="30" hidden="1">'Dec-21'!$S:$XFD</definedName>
    <definedName name="Z_5F6D01E3_9E6F_4D7F_980F_63899AF95899_.wvu.Cols" localSheetId="18" hidden="1">'Dec-22'!$X:$XFD</definedName>
    <definedName name="Z_5F6D01E3_9E6F_4D7F_980F_63899AF95899_.wvu.Cols" localSheetId="1" hidden="1">Disclaimer!$X:$XFD</definedName>
    <definedName name="Z_5F6D01E3_9E6F_4D7F_980F_63899AF95899_.wvu.Cols" localSheetId="28" hidden="1">'Feb-22'!$X:$XFD</definedName>
    <definedName name="Z_5F6D01E3_9E6F_4D7F_980F_63899AF95899_.wvu.Cols" localSheetId="29" hidden="1">'Jan-22'!$X:$XFD</definedName>
    <definedName name="Z_5F6D01E3_9E6F_4D7F_980F_63899AF95899_.wvu.Cols" localSheetId="17" hidden="1">'Jan-23'!$AC:$XFD</definedName>
    <definedName name="Z_5F6D01E3_9E6F_4D7F_980F_63899AF95899_.wvu.Cols" localSheetId="23" hidden="1">'Jul-22'!$X:$XFD</definedName>
    <definedName name="Z_5F6D01E3_9E6F_4D7F_980F_63899AF95899_.wvu.Cols" localSheetId="24" hidden="1">'Jun-22'!$X:$XFD</definedName>
    <definedName name="Z_5F6D01E3_9E6F_4D7F_980F_63899AF95899_.wvu.Cols" localSheetId="27" hidden="1">'Mar-22'!$X:$XFD</definedName>
    <definedName name="Z_5F6D01E3_9E6F_4D7F_980F_63899AF95899_.wvu.Cols" localSheetId="25" hidden="1">'May-22'!$X:$XFD</definedName>
    <definedName name="Z_5F6D01E3_9E6F_4D7F_980F_63899AF95899_.wvu.Cols" localSheetId="2" hidden="1">Notes!$S:$XFD</definedName>
    <definedName name="Z_5F6D01E3_9E6F_4D7F_980F_63899AF95899_.wvu.Cols" localSheetId="31" hidden="1">'Nov-21'!$S:$XFD</definedName>
    <definedName name="Z_5F6D01E3_9E6F_4D7F_980F_63899AF95899_.wvu.Cols" localSheetId="19" hidden="1">'Nov-22'!$X:$XFD</definedName>
    <definedName name="Z_5F6D01E3_9E6F_4D7F_980F_63899AF95899_.wvu.Cols" localSheetId="3" hidden="1">Occupancy_2023!$AD:$XFD</definedName>
    <definedName name="Z_5F6D01E3_9E6F_4D7F_980F_63899AF95899_.wvu.Cols" localSheetId="32" hidden="1">'Oct-21'!$S:$XFD</definedName>
    <definedName name="Z_5F6D01E3_9E6F_4D7F_980F_63899AF95899_.wvu.Cols" localSheetId="20" hidden="1">'Oct-22'!$X:$XFD</definedName>
    <definedName name="Z_5F6D01E3_9E6F_4D7F_980F_63899AF95899_.wvu.Cols" localSheetId="21" hidden="1">'Sep-22'!$X:$XFD</definedName>
    <definedName name="Z_5F6D01E3_9E6F_4D7F_980F_63899AF95899_.wvu.Cols" localSheetId="33"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26" hidden="1">'Apr-22'!$49:$1048576,'Apr-22'!$30:$48</definedName>
    <definedName name="Z_5F6D01E3_9E6F_4D7F_980F_63899AF95899_.wvu.Rows" localSheetId="30" hidden="1">'Dec-21'!$49:$1048576,'Dec-21'!$30:$48</definedName>
    <definedName name="Z_5F6D01E3_9E6F_4D7F_980F_63899AF95899_.wvu.Rows" localSheetId="1" hidden="1">Disclaimer!$45:$1048576,Disclaimer!$30:$44</definedName>
    <definedName name="Z_5F6D01E3_9E6F_4D7F_980F_63899AF95899_.wvu.Rows" localSheetId="28" hidden="1">'Feb-22'!$49:$1048576,'Feb-22'!$30:$48</definedName>
    <definedName name="Z_5F6D01E3_9E6F_4D7F_980F_63899AF95899_.wvu.Rows" localSheetId="29" hidden="1">'Jan-22'!$49:$1048576,'Jan-22'!$30:$48</definedName>
    <definedName name="Z_5F6D01E3_9E6F_4D7F_980F_63899AF95899_.wvu.Rows" localSheetId="24" hidden="1">'Jun-22'!$49:$1048576,'Jun-22'!$30:$48</definedName>
    <definedName name="Z_5F6D01E3_9E6F_4D7F_980F_63899AF95899_.wvu.Rows" localSheetId="27" hidden="1">'Mar-22'!$49:$1048576,'Mar-22'!$30:$48</definedName>
    <definedName name="Z_5F6D01E3_9E6F_4D7F_980F_63899AF95899_.wvu.Rows" localSheetId="25" hidden="1">'May-22'!$49:$1048576,'May-22'!$30:$48</definedName>
    <definedName name="Z_5F6D01E3_9E6F_4D7F_980F_63899AF95899_.wvu.Rows" localSheetId="2" hidden="1">Notes!$45:$1048576,Notes!$27:$44</definedName>
    <definedName name="Z_5F6D01E3_9E6F_4D7F_980F_63899AF95899_.wvu.Rows" localSheetId="31" hidden="1">'Nov-21'!$49:$1048576,'Nov-21'!$30:$48</definedName>
    <definedName name="Z_5F6D01E3_9E6F_4D7F_980F_63899AF95899_.wvu.Rows" localSheetId="32" hidden="1">'Oct-21'!$49:$1048576,'Oct-21'!$30:$48</definedName>
    <definedName name="Z_5F6D01E3_9E6F_4D7F_980F_63899AF95899_.wvu.Rows" localSheetId="33"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6" i="44" l="1"/>
  <c r="R26" i="44"/>
  <c r="Q26" i="44"/>
  <c r="P26" i="44"/>
  <c r="O26" i="44"/>
  <c r="S25" i="44"/>
  <c r="R25" i="44"/>
  <c r="Q25" i="44"/>
  <c r="P25" i="44"/>
  <c r="O25" i="44"/>
  <c r="S23" i="44"/>
  <c r="R23" i="44"/>
  <c r="Q23" i="44"/>
  <c r="P23" i="44"/>
  <c r="O23" i="44"/>
  <c r="S22" i="44"/>
  <c r="R22" i="44"/>
  <c r="Q22" i="44"/>
  <c r="P22" i="44"/>
  <c r="O22" i="44"/>
  <c r="S20" i="44"/>
  <c r="R20" i="44"/>
  <c r="Q20" i="44"/>
  <c r="P20" i="44"/>
  <c r="O20" i="44"/>
  <c r="S19" i="44"/>
  <c r="R19" i="44"/>
  <c r="Q19" i="44"/>
  <c r="P19" i="44"/>
  <c r="O19" i="44"/>
  <c r="S17" i="44"/>
  <c r="R17" i="44"/>
  <c r="Q17" i="44"/>
  <c r="P17" i="44"/>
  <c r="O17" i="44"/>
  <c r="S16" i="44"/>
  <c r="R16" i="44"/>
  <c r="Q16" i="44"/>
  <c r="P16" i="44"/>
  <c r="O16" i="44"/>
  <c r="W16" i="44" s="1"/>
  <c r="S14" i="44"/>
  <c r="R14" i="44"/>
  <c r="Q14" i="44"/>
  <c r="P14" i="44"/>
  <c r="O14" i="44"/>
  <c r="S13" i="44"/>
  <c r="S27" i="44" s="1"/>
  <c r="R13" i="44"/>
  <c r="Q13" i="44"/>
  <c r="P13" i="44"/>
  <c r="O13" i="44"/>
  <c r="Q28" i="44"/>
  <c r="S50" i="44"/>
  <c r="R50" i="44"/>
  <c r="Q50" i="44"/>
  <c r="P50" i="44"/>
  <c r="O50" i="44"/>
  <c r="S49" i="44"/>
  <c r="R49" i="44"/>
  <c r="Q49" i="44"/>
  <c r="P49" i="44"/>
  <c r="O49" i="44"/>
  <c r="S47" i="44"/>
  <c r="R47" i="44"/>
  <c r="Q47" i="44"/>
  <c r="P47" i="44"/>
  <c r="O47" i="44"/>
  <c r="S46" i="44"/>
  <c r="R46" i="44"/>
  <c r="Q46" i="44"/>
  <c r="P46" i="44"/>
  <c r="O46" i="44"/>
  <c r="S44" i="44"/>
  <c r="R44" i="44"/>
  <c r="Q44" i="44"/>
  <c r="P44" i="44"/>
  <c r="O44" i="44"/>
  <c r="S43" i="44"/>
  <c r="R43" i="44"/>
  <c r="Q43" i="44"/>
  <c r="P43" i="44"/>
  <c r="O43" i="44"/>
  <c r="S41" i="44"/>
  <c r="R41" i="44"/>
  <c r="Q41" i="44"/>
  <c r="P41" i="44"/>
  <c r="O41" i="44"/>
  <c r="S40" i="44"/>
  <c r="R40" i="44"/>
  <c r="Q40" i="44"/>
  <c r="P40" i="44"/>
  <c r="O40" i="44"/>
  <c r="S38" i="44"/>
  <c r="R38" i="44"/>
  <c r="Q38" i="44"/>
  <c r="P38" i="44"/>
  <c r="O38" i="44"/>
  <c r="S37" i="44"/>
  <c r="R37" i="44"/>
  <c r="Q37" i="44"/>
  <c r="P37" i="44"/>
  <c r="O37" i="44"/>
  <c r="AA52" i="44"/>
  <c r="Z52" i="44"/>
  <c r="Y52" i="44"/>
  <c r="AA51" i="44"/>
  <c r="Z51" i="44"/>
  <c r="Y51" i="44"/>
  <c r="X51" i="44"/>
  <c r="J50" i="44"/>
  <c r="F50" i="44"/>
  <c r="H49" i="44"/>
  <c r="F49" i="44"/>
  <c r="J47" i="44"/>
  <c r="H47" i="44"/>
  <c r="F47" i="44"/>
  <c r="J46" i="44"/>
  <c r="H46" i="44"/>
  <c r="I43" i="44"/>
  <c r="G43" i="44"/>
  <c r="J41" i="44"/>
  <c r="H41" i="44"/>
  <c r="X52" i="44"/>
  <c r="J38" i="44"/>
  <c r="H38" i="44"/>
  <c r="H52" i="44" s="1"/>
  <c r="F38" i="44"/>
  <c r="I37" i="44"/>
  <c r="O33" i="44"/>
  <c r="J26" i="44"/>
  <c r="I26" i="44"/>
  <c r="M26" i="44" s="1"/>
  <c r="H26" i="44"/>
  <c r="H50" i="44" s="1"/>
  <c r="G26" i="44"/>
  <c r="G50" i="44" s="1"/>
  <c r="F26" i="44"/>
  <c r="N26" i="44" s="1"/>
  <c r="M25" i="44"/>
  <c r="J25" i="44"/>
  <c r="J49" i="44" s="1"/>
  <c r="I25" i="44"/>
  <c r="H25" i="44"/>
  <c r="G25" i="44"/>
  <c r="K25" i="44" s="1"/>
  <c r="F25" i="44"/>
  <c r="L25" i="44" s="1"/>
  <c r="M23" i="44"/>
  <c r="K23" i="44"/>
  <c r="J23" i="44"/>
  <c r="I23" i="44"/>
  <c r="H23" i="44"/>
  <c r="G23" i="44"/>
  <c r="G47" i="44" s="1"/>
  <c r="F23" i="44"/>
  <c r="K22" i="44"/>
  <c r="J22" i="44"/>
  <c r="I22" i="44"/>
  <c r="I46" i="44" s="1"/>
  <c r="H22" i="44"/>
  <c r="L22" i="44" s="1"/>
  <c r="G22" i="44"/>
  <c r="F22" i="44"/>
  <c r="N22" i="44" s="1"/>
  <c r="J20" i="44"/>
  <c r="J44" i="44" s="1"/>
  <c r="I20" i="44"/>
  <c r="M20" i="44" s="1"/>
  <c r="H20" i="44"/>
  <c r="H44" i="44" s="1"/>
  <c r="G20" i="44"/>
  <c r="G44" i="44" s="1"/>
  <c r="F20" i="44"/>
  <c r="N20" i="44" s="1"/>
  <c r="M19" i="44"/>
  <c r="J19" i="44"/>
  <c r="J43" i="44" s="1"/>
  <c r="I19" i="44"/>
  <c r="H19" i="44"/>
  <c r="G19" i="44"/>
  <c r="K19" i="44" s="1"/>
  <c r="F19" i="44"/>
  <c r="F43" i="44" s="1"/>
  <c r="AA28" i="44"/>
  <c r="M17" i="44"/>
  <c r="K17" i="44"/>
  <c r="J17" i="44"/>
  <c r="I17" i="44"/>
  <c r="I41" i="44" s="1"/>
  <c r="H17" i="44"/>
  <c r="G17" i="44"/>
  <c r="G41" i="44" s="1"/>
  <c r="F17" i="44"/>
  <c r="F41" i="44" s="1"/>
  <c r="Y27" i="44"/>
  <c r="K16" i="44"/>
  <c r="J16" i="44"/>
  <c r="J40" i="44" s="1"/>
  <c r="I16" i="44"/>
  <c r="I40" i="44" s="1"/>
  <c r="H16" i="44"/>
  <c r="H40" i="44" s="1"/>
  <c r="G16" i="44"/>
  <c r="F16" i="44"/>
  <c r="N16" i="44" s="1"/>
  <c r="Z28" i="44"/>
  <c r="Y28" i="44"/>
  <c r="X28" i="44"/>
  <c r="J14" i="44"/>
  <c r="J28" i="44" s="1"/>
  <c r="I14" i="44"/>
  <c r="M14" i="44" s="1"/>
  <c r="H14" i="44"/>
  <c r="H28" i="44" s="1"/>
  <c r="G14" i="44"/>
  <c r="G38" i="44" s="1"/>
  <c r="F14" i="44"/>
  <c r="N14" i="44" s="1"/>
  <c r="AA27" i="44"/>
  <c r="Z27" i="44"/>
  <c r="X27" i="44"/>
  <c r="M13" i="44"/>
  <c r="J13" i="44"/>
  <c r="J37" i="44" s="1"/>
  <c r="I13" i="44"/>
  <c r="H13" i="44"/>
  <c r="H27" i="44" s="1"/>
  <c r="G13" i="44"/>
  <c r="G27" i="44" s="1"/>
  <c r="F13" i="44"/>
  <c r="L13" i="44" s="1"/>
  <c r="O9" i="44"/>
  <c r="F9" i="44"/>
  <c r="F33" i="44" s="1"/>
  <c r="S26" i="43"/>
  <c r="R26" i="43"/>
  <c r="Q26" i="43"/>
  <c r="P26" i="43"/>
  <c r="O26" i="43"/>
  <c r="S25" i="43"/>
  <c r="R25" i="43"/>
  <c r="Q25" i="43"/>
  <c r="P25" i="43"/>
  <c r="O25" i="43"/>
  <c r="S23" i="43"/>
  <c r="R23" i="43"/>
  <c r="Q23" i="43"/>
  <c r="P23" i="43"/>
  <c r="O23" i="43"/>
  <c r="S22" i="43"/>
  <c r="W22" i="43" s="1"/>
  <c r="R22" i="43"/>
  <c r="Q22" i="43"/>
  <c r="P22" i="43"/>
  <c r="O22" i="43"/>
  <c r="S20" i="43"/>
  <c r="R20" i="43"/>
  <c r="Q20" i="43"/>
  <c r="P20" i="43"/>
  <c r="O20" i="43"/>
  <c r="S19" i="43"/>
  <c r="R19" i="43"/>
  <c r="Q19" i="43"/>
  <c r="P19" i="43"/>
  <c r="O19" i="43"/>
  <c r="S17" i="43"/>
  <c r="R17" i="43"/>
  <c r="Q17" i="43"/>
  <c r="P17" i="43"/>
  <c r="O17" i="43"/>
  <c r="S16" i="43"/>
  <c r="R16" i="43"/>
  <c r="Q16" i="43"/>
  <c r="P16" i="43"/>
  <c r="O16" i="43"/>
  <c r="W16" i="43" s="1"/>
  <c r="S14" i="43"/>
  <c r="R14" i="43"/>
  <c r="Q14" i="43"/>
  <c r="P14" i="43"/>
  <c r="O14" i="43"/>
  <c r="S13" i="43"/>
  <c r="R13" i="43"/>
  <c r="Q13" i="43"/>
  <c r="P13" i="43"/>
  <c r="O13" i="43"/>
  <c r="P50" i="43"/>
  <c r="S49" i="43"/>
  <c r="S40" i="43"/>
  <c r="Q40" i="43"/>
  <c r="P38" i="43"/>
  <c r="S37" i="43"/>
  <c r="AA52" i="43"/>
  <c r="Z52" i="43"/>
  <c r="Y52" i="43"/>
  <c r="AA51" i="43"/>
  <c r="Z51" i="43"/>
  <c r="Y51" i="43"/>
  <c r="X51" i="43"/>
  <c r="F49" i="43"/>
  <c r="O49" i="43" s="1"/>
  <c r="H47" i="43"/>
  <c r="Q47" i="43" s="1"/>
  <c r="J46" i="43"/>
  <c r="S46" i="43" s="1"/>
  <c r="G43" i="43"/>
  <c r="P43" i="43" s="1"/>
  <c r="J41" i="43"/>
  <c r="S41" i="43" s="1"/>
  <c r="X52" i="43"/>
  <c r="H38" i="43"/>
  <c r="Q38" i="43" s="1"/>
  <c r="O33" i="43"/>
  <c r="J50" i="43"/>
  <c r="S50" i="43" s="1"/>
  <c r="M26" i="43"/>
  <c r="H50" i="43"/>
  <c r="Q50" i="43" s="1"/>
  <c r="G50" i="43"/>
  <c r="N26" i="43"/>
  <c r="M25" i="43"/>
  <c r="J49" i="43"/>
  <c r="K25" i="43"/>
  <c r="L25" i="43"/>
  <c r="M23" i="43"/>
  <c r="K23" i="43"/>
  <c r="J47" i="43"/>
  <c r="S47" i="43" s="1"/>
  <c r="G47" i="43"/>
  <c r="P47" i="43" s="1"/>
  <c r="F47" i="43"/>
  <c r="O47" i="43" s="1"/>
  <c r="K22" i="43"/>
  <c r="I46" i="43"/>
  <c r="R46" i="43" s="1"/>
  <c r="H46" i="43"/>
  <c r="Q46" i="43" s="1"/>
  <c r="N22" i="43"/>
  <c r="J44" i="43"/>
  <c r="S44" i="43" s="1"/>
  <c r="M20" i="43"/>
  <c r="H44" i="43"/>
  <c r="Q44" i="43" s="1"/>
  <c r="G44" i="43"/>
  <c r="P44" i="43" s="1"/>
  <c r="N20" i="43"/>
  <c r="M19" i="43"/>
  <c r="J43" i="43"/>
  <c r="S43" i="43" s="1"/>
  <c r="U19" i="43"/>
  <c r="K19" i="43"/>
  <c r="F43" i="43"/>
  <c r="O43" i="43" s="1"/>
  <c r="AA28" i="43"/>
  <c r="M17" i="43"/>
  <c r="K17" i="43"/>
  <c r="I41" i="43"/>
  <c r="R41" i="43" s="1"/>
  <c r="H41" i="43"/>
  <c r="Q41" i="43" s="1"/>
  <c r="G41" i="43"/>
  <c r="P41" i="43" s="1"/>
  <c r="F41" i="43"/>
  <c r="O41" i="43" s="1"/>
  <c r="Y27" i="43"/>
  <c r="K16" i="43"/>
  <c r="J40" i="43"/>
  <c r="I40" i="43"/>
  <c r="R40" i="43" s="1"/>
  <c r="H40" i="43"/>
  <c r="N16" i="43"/>
  <c r="Z28" i="43"/>
  <c r="Y28" i="43"/>
  <c r="X28" i="43"/>
  <c r="J28" i="43"/>
  <c r="I28" i="43"/>
  <c r="H28" i="43"/>
  <c r="G38" i="43"/>
  <c r="N14" i="43"/>
  <c r="AA27" i="43"/>
  <c r="Z27" i="43"/>
  <c r="X27" i="43"/>
  <c r="M13" i="43"/>
  <c r="J37" i="43"/>
  <c r="I37" i="43"/>
  <c r="R37" i="43" s="1"/>
  <c r="H27" i="43"/>
  <c r="G27" i="43"/>
  <c r="L13" i="43"/>
  <c r="O9" i="43"/>
  <c r="F9" i="43"/>
  <c r="F33" i="43" s="1"/>
  <c r="O24" i="38"/>
  <c r="U19" i="44" l="1"/>
  <c r="W19" i="44"/>
  <c r="W22" i="44"/>
  <c r="U25" i="44"/>
  <c r="N43" i="44"/>
  <c r="M43" i="44"/>
  <c r="L43" i="44"/>
  <c r="K43" i="44"/>
  <c r="L50" i="44"/>
  <c r="R27" i="44"/>
  <c r="W47" i="44"/>
  <c r="U47" i="44"/>
  <c r="T47" i="44"/>
  <c r="V14" i="44"/>
  <c r="J51" i="44"/>
  <c r="S51" i="44"/>
  <c r="N41" i="44"/>
  <c r="M41" i="44"/>
  <c r="L41" i="44"/>
  <c r="K41" i="44"/>
  <c r="I51" i="44"/>
  <c r="G52" i="44"/>
  <c r="P52" i="44"/>
  <c r="T13" i="44"/>
  <c r="M49" i="44"/>
  <c r="V22" i="44"/>
  <c r="W23" i="44"/>
  <c r="V23" i="44"/>
  <c r="U23" i="44"/>
  <c r="T23" i="44"/>
  <c r="J52" i="44"/>
  <c r="K50" i="44"/>
  <c r="W26" i="44"/>
  <c r="I27" i="44"/>
  <c r="N49" i="44"/>
  <c r="N13" i="44"/>
  <c r="V13" i="44"/>
  <c r="L17" i="44"/>
  <c r="N19" i="44"/>
  <c r="V19" i="44"/>
  <c r="L23" i="44"/>
  <c r="N25" i="44"/>
  <c r="V25" i="44"/>
  <c r="T26" i="44"/>
  <c r="J27" i="44"/>
  <c r="I38" i="44"/>
  <c r="Q52" i="44"/>
  <c r="F40" i="44"/>
  <c r="H43" i="44"/>
  <c r="F44" i="44"/>
  <c r="I47" i="44"/>
  <c r="V47" i="44" s="1"/>
  <c r="G49" i="44"/>
  <c r="M50" i="44"/>
  <c r="W13" i="44"/>
  <c r="G40" i="44"/>
  <c r="N50" i="44"/>
  <c r="F52" i="44"/>
  <c r="W14" i="44"/>
  <c r="L16" i="44"/>
  <c r="T16" i="44"/>
  <c r="N17" i="44"/>
  <c r="T19" i="44"/>
  <c r="V20" i="44"/>
  <c r="T22" i="44"/>
  <c r="N23" i="44"/>
  <c r="T25" i="44"/>
  <c r="V26" i="44"/>
  <c r="F28" i="44"/>
  <c r="F37" i="44"/>
  <c r="K38" i="44"/>
  <c r="S52" i="44"/>
  <c r="K47" i="44"/>
  <c r="I49" i="44"/>
  <c r="W25" i="44"/>
  <c r="K14" i="44"/>
  <c r="M16" i="44"/>
  <c r="U16" i="44"/>
  <c r="K20" i="44"/>
  <c r="W20" i="44"/>
  <c r="M22" i="44"/>
  <c r="U22" i="44"/>
  <c r="K26" i="44"/>
  <c r="G28" i="44"/>
  <c r="O28" i="44"/>
  <c r="G37" i="44"/>
  <c r="L38" i="44"/>
  <c r="I44" i="44"/>
  <c r="F46" i="44"/>
  <c r="L47" i="44"/>
  <c r="L14" i="44"/>
  <c r="T14" i="44"/>
  <c r="V16" i="44"/>
  <c r="L20" i="44"/>
  <c r="T20" i="44"/>
  <c r="L26" i="44"/>
  <c r="F27" i="44"/>
  <c r="H37" i="44"/>
  <c r="G46" i="44"/>
  <c r="M47" i="44"/>
  <c r="I50" i="44"/>
  <c r="K13" i="44"/>
  <c r="U20" i="44"/>
  <c r="U26" i="44"/>
  <c r="O27" i="44"/>
  <c r="I28" i="44"/>
  <c r="N38" i="44"/>
  <c r="N47" i="44"/>
  <c r="L49" i="44"/>
  <c r="U14" i="44"/>
  <c r="L19" i="44"/>
  <c r="R51" i="44"/>
  <c r="S27" i="43"/>
  <c r="Q28" i="43"/>
  <c r="U25" i="43"/>
  <c r="J51" i="43"/>
  <c r="S51" i="43"/>
  <c r="G52" i="43"/>
  <c r="P52" i="43"/>
  <c r="N47" i="43"/>
  <c r="L47" i="43"/>
  <c r="K47" i="43"/>
  <c r="N43" i="43"/>
  <c r="K43" i="43"/>
  <c r="N41" i="43"/>
  <c r="M41" i="43"/>
  <c r="L41" i="43"/>
  <c r="K41" i="43"/>
  <c r="H52" i="43"/>
  <c r="I27" i="43"/>
  <c r="N13" i="43"/>
  <c r="L17" i="43"/>
  <c r="N19" i="43"/>
  <c r="V19" i="43"/>
  <c r="L23" i="43"/>
  <c r="N25" i="43"/>
  <c r="V25" i="43"/>
  <c r="J27" i="43"/>
  <c r="I38" i="43"/>
  <c r="R38" i="43" s="1"/>
  <c r="Q52" i="43"/>
  <c r="F40" i="43"/>
  <c r="O40" i="43" s="1"/>
  <c r="H43" i="43"/>
  <c r="Q43" i="43" s="1"/>
  <c r="F44" i="43"/>
  <c r="O44" i="43" s="1"/>
  <c r="I47" i="43"/>
  <c r="R47" i="43" s="1"/>
  <c r="G49" i="43"/>
  <c r="P49" i="43" s="1"/>
  <c r="N49" i="43"/>
  <c r="W13" i="43"/>
  <c r="W19" i="43"/>
  <c r="W25" i="43"/>
  <c r="J38" i="43"/>
  <c r="S38" i="43" s="1"/>
  <c r="G40" i="43"/>
  <c r="P40" i="43" s="1"/>
  <c r="I43" i="43"/>
  <c r="R43" i="43" s="1"/>
  <c r="H49" i="43"/>
  <c r="Q49" i="43" s="1"/>
  <c r="F50" i="43"/>
  <c r="O50" i="43" s="1"/>
  <c r="P27" i="43"/>
  <c r="R28" i="43"/>
  <c r="L16" i="43"/>
  <c r="T16" i="43"/>
  <c r="N17" i="43"/>
  <c r="T19" i="43"/>
  <c r="V20" i="43"/>
  <c r="L22" i="43"/>
  <c r="T22" i="43"/>
  <c r="N23" i="43"/>
  <c r="T25" i="43"/>
  <c r="V26" i="43"/>
  <c r="F28" i="43"/>
  <c r="F37" i="43"/>
  <c r="O37" i="43" s="1"/>
  <c r="I49" i="43"/>
  <c r="R49" i="43" s="1"/>
  <c r="K14" i="43"/>
  <c r="S28" i="43"/>
  <c r="M16" i="43"/>
  <c r="U16" i="43"/>
  <c r="K20" i="43"/>
  <c r="W20" i="43"/>
  <c r="M22" i="43"/>
  <c r="U22" i="43"/>
  <c r="O28" i="43"/>
  <c r="K26" i="43"/>
  <c r="G28" i="43"/>
  <c r="G37" i="43"/>
  <c r="P37" i="43" s="1"/>
  <c r="I44" i="43"/>
  <c r="R44" i="43" s="1"/>
  <c r="F46" i="43"/>
  <c r="O46" i="43" s="1"/>
  <c r="R27" i="43"/>
  <c r="L14" i="43"/>
  <c r="T14" i="43"/>
  <c r="V16" i="43"/>
  <c r="L20" i="43"/>
  <c r="T20" i="43"/>
  <c r="V22" i="43"/>
  <c r="L26" i="43"/>
  <c r="T26" i="43"/>
  <c r="F27" i="43"/>
  <c r="H37" i="43"/>
  <c r="Q37" i="43" s="1"/>
  <c r="G46" i="43"/>
  <c r="P46" i="43" s="1"/>
  <c r="K49" i="43"/>
  <c r="I50" i="43"/>
  <c r="R50" i="43" s="1"/>
  <c r="W26" i="43"/>
  <c r="K13" i="43"/>
  <c r="M14" i="43"/>
  <c r="U14" i="43"/>
  <c r="U20" i="43"/>
  <c r="U26" i="43"/>
  <c r="O27" i="43"/>
  <c r="F38" i="43"/>
  <c r="O38" i="43" s="1"/>
  <c r="L49" i="43"/>
  <c r="L19" i="43"/>
  <c r="H51" i="44" l="1"/>
  <c r="Q51" i="44"/>
  <c r="K52" i="44"/>
  <c r="N52" i="44"/>
  <c r="L52" i="44"/>
  <c r="S28" i="44"/>
  <c r="W28" i="44" s="1"/>
  <c r="L44" i="44"/>
  <c r="K44" i="44"/>
  <c r="N44" i="44"/>
  <c r="M44" i="44"/>
  <c r="P28" i="44"/>
  <c r="T28" i="44" s="1"/>
  <c r="T38" i="44"/>
  <c r="F51" i="44"/>
  <c r="N37" i="44"/>
  <c r="M37" i="44"/>
  <c r="L37" i="44"/>
  <c r="K37" i="44"/>
  <c r="U38" i="44"/>
  <c r="U28" i="44"/>
  <c r="N27" i="44"/>
  <c r="M27" i="44"/>
  <c r="L27" i="44"/>
  <c r="K27" i="44"/>
  <c r="K49" i="44"/>
  <c r="N46" i="44"/>
  <c r="M46" i="44"/>
  <c r="L46" i="44"/>
  <c r="K46" i="44"/>
  <c r="U13" i="44"/>
  <c r="Q27" i="44"/>
  <c r="U27" i="44" s="1"/>
  <c r="N28" i="44"/>
  <c r="M28" i="44"/>
  <c r="L28" i="44"/>
  <c r="K28" i="44"/>
  <c r="L40" i="44"/>
  <c r="K40" i="44"/>
  <c r="N40" i="44"/>
  <c r="M40" i="44"/>
  <c r="V43" i="44"/>
  <c r="U43" i="44"/>
  <c r="T43" i="44"/>
  <c r="W43" i="44"/>
  <c r="W38" i="44"/>
  <c r="W50" i="44"/>
  <c r="V50" i="44"/>
  <c r="U50" i="44"/>
  <c r="T50" i="44"/>
  <c r="R28" i="44"/>
  <c r="V28" i="44" s="1"/>
  <c r="I52" i="44"/>
  <c r="M52" i="44" s="1"/>
  <c r="W27" i="44"/>
  <c r="V27" i="44"/>
  <c r="M38" i="44"/>
  <c r="G51" i="44"/>
  <c r="P51" i="44"/>
  <c r="W17" i="44"/>
  <c r="V17" i="44"/>
  <c r="U17" i="44"/>
  <c r="T17" i="44"/>
  <c r="P27" i="44"/>
  <c r="T27" i="44" s="1"/>
  <c r="U49" i="44"/>
  <c r="T49" i="44"/>
  <c r="W49" i="44"/>
  <c r="V49" i="44"/>
  <c r="W41" i="44"/>
  <c r="V41" i="44"/>
  <c r="U41" i="44"/>
  <c r="T41" i="44"/>
  <c r="M49" i="43"/>
  <c r="W28" i="43"/>
  <c r="V28" i="43"/>
  <c r="U28" i="43"/>
  <c r="N38" i="43"/>
  <c r="M38" i="43"/>
  <c r="L38" i="43"/>
  <c r="K38" i="43"/>
  <c r="F52" i="43"/>
  <c r="N46" i="43"/>
  <c r="M46" i="43"/>
  <c r="L46" i="43"/>
  <c r="K46" i="43"/>
  <c r="L40" i="43"/>
  <c r="K40" i="43"/>
  <c r="M40" i="43"/>
  <c r="N40" i="43"/>
  <c r="L43" i="43"/>
  <c r="M47" i="43"/>
  <c r="U13" i="43"/>
  <c r="Q27" i="43"/>
  <c r="U27" i="43" s="1"/>
  <c r="K50" i="43"/>
  <c r="L50" i="43"/>
  <c r="N50" i="43"/>
  <c r="M50" i="43"/>
  <c r="M43" i="43"/>
  <c r="K37" i="43"/>
  <c r="F51" i="43"/>
  <c r="N37" i="43"/>
  <c r="M37" i="43"/>
  <c r="L37" i="43"/>
  <c r="U49" i="43"/>
  <c r="T49" i="43"/>
  <c r="V49" i="43"/>
  <c r="W49" i="43"/>
  <c r="V14" i="43"/>
  <c r="V13" i="43"/>
  <c r="H51" i="43"/>
  <c r="Q51" i="43"/>
  <c r="N27" i="43"/>
  <c r="M27" i="43"/>
  <c r="L27" i="43"/>
  <c r="K27" i="43"/>
  <c r="W17" i="43"/>
  <c r="V17" i="43"/>
  <c r="U17" i="43"/>
  <c r="T17" i="43"/>
  <c r="N28" i="43"/>
  <c r="M28" i="43"/>
  <c r="K28" i="43"/>
  <c r="L28" i="43"/>
  <c r="R51" i="43"/>
  <c r="W41" i="43"/>
  <c r="V41" i="43"/>
  <c r="U41" i="43"/>
  <c r="T41" i="43"/>
  <c r="G51" i="43"/>
  <c r="P51" i="43"/>
  <c r="I52" i="43"/>
  <c r="R52" i="43"/>
  <c r="J52" i="43"/>
  <c r="S52" i="43"/>
  <c r="I51" i="43"/>
  <c r="T13" i="43"/>
  <c r="W23" i="43"/>
  <c r="V23" i="43"/>
  <c r="U23" i="43"/>
  <c r="T23" i="43"/>
  <c r="W27" i="43"/>
  <c r="V27" i="43"/>
  <c r="T27" i="43"/>
  <c r="W47" i="43"/>
  <c r="V47" i="43"/>
  <c r="U47" i="43"/>
  <c r="T47" i="43"/>
  <c r="W14" i="43"/>
  <c r="L44" i="43"/>
  <c r="K44" i="43"/>
  <c r="M44" i="43"/>
  <c r="N44" i="43"/>
  <c r="P28" i="43"/>
  <c r="T28" i="43" s="1"/>
  <c r="V43" i="43"/>
  <c r="U43" i="43"/>
  <c r="T43" i="43"/>
  <c r="W43" i="43"/>
  <c r="T40" i="44" l="1"/>
  <c r="W40" i="44"/>
  <c r="V40" i="44"/>
  <c r="U40" i="44"/>
  <c r="R52" i="44"/>
  <c r="V38" i="44"/>
  <c r="T44" i="44"/>
  <c r="W44" i="44"/>
  <c r="V44" i="44"/>
  <c r="U44" i="44"/>
  <c r="O52" i="44"/>
  <c r="W46" i="44"/>
  <c r="V46" i="44"/>
  <c r="U46" i="44"/>
  <c r="T46" i="44"/>
  <c r="N51" i="44"/>
  <c r="M51" i="44"/>
  <c r="L51" i="44"/>
  <c r="K51" i="44"/>
  <c r="O51" i="44"/>
  <c r="W37" i="44"/>
  <c r="V37" i="44"/>
  <c r="U37" i="44"/>
  <c r="T37" i="44"/>
  <c r="K52" i="43"/>
  <c r="L52" i="43"/>
  <c r="N52" i="43"/>
  <c r="M52" i="43"/>
  <c r="T44" i="43"/>
  <c r="W44" i="43"/>
  <c r="U44" i="43"/>
  <c r="V44" i="43"/>
  <c r="O51" i="43"/>
  <c r="W37" i="43"/>
  <c r="V37" i="43"/>
  <c r="U37" i="43"/>
  <c r="T37" i="43"/>
  <c r="N51" i="43"/>
  <c r="M51" i="43"/>
  <c r="L51" i="43"/>
  <c r="K51" i="43"/>
  <c r="W38" i="43"/>
  <c r="V38" i="43"/>
  <c r="U38" i="43"/>
  <c r="T38" i="43"/>
  <c r="O52" i="43"/>
  <c r="W50" i="43"/>
  <c r="V50" i="43"/>
  <c r="T50" i="43"/>
  <c r="U50" i="43"/>
  <c r="T40" i="43"/>
  <c r="U40" i="43"/>
  <c r="W40" i="43"/>
  <c r="V40" i="43"/>
  <c r="W46" i="43"/>
  <c r="V46" i="43"/>
  <c r="U46" i="43"/>
  <c r="T46" i="43"/>
  <c r="W51" i="44" l="1"/>
  <c r="V51" i="44"/>
  <c r="U51" i="44"/>
  <c r="T51" i="44"/>
  <c r="W52" i="44"/>
  <c r="V52" i="44"/>
  <c r="U52" i="44"/>
  <c r="T52" i="44"/>
  <c r="W52" i="43"/>
  <c r="V52" i="43"/>
  <c r="U52" i="43"/>
  <c r="T52" i="43"/>
  <c r="W51" i="43"/>
  <c r="V51" i="43"/>
  <c r="U51" i="43"/>
  <c r="T51" i="43"/>
  <c r="S50" i="41" l="1"/>
  <c r="R50" i="41"/>
  <c r="Q50" i="41"/>
  <c r="P50" i="41"/>
  <c r="O50" i="41"/>
  <c r="S49" i="41"/>
  <c r="R49" i="41"/>
  <c r="Q49" i="41"/>
  <c r="P49" i="41"/>
  <c r="O49" i="41"/>
  <c r="S47" i="41"/>
  <c r="R47" i="41"/>
  <c r="Q47" i="41"/>
  <c r="P47" i="41"/>
  <c r="O47" i="41"/>
  <c r="S46" i="41"/>
  <c r="R46" i="41"/>
  <c r="Q46" i="41"/>
  <c r="P46" i="41"/>
  <c r="O46" i="41"/>
  <c r="S44" i="41"/>
  <c r="R44" i="41"/>
  <c r="Q44" i="41"/>
  <c r="P44" i="41"/>
  <c r="O44" i="41"/>
  <c r="S43" i="41"/>
  <c r="R43" i="41"/>
  <c r="Q43" i="41"/>
  <c r="P43" i="41"/>
  <c r="O43" i="41"/>
  <c r="S41" i="41"/>
  <c r="R41" i="41"/>
  <c r="Q41" i="41"/>
  <c r="P41" i="41"/>
  <c r="O41" i="41"/>
  <c r="S40" i="41"/>
  <c r="R40" i="41"/>
  <c r="Q40" i="41"/>
  <c r="P40" i="41"/>
  <c r="O40" i="41"/>
  <c r="S38" i="41"/>
  <c r="R38" i="41"/>
  <c r="Q38" i="41"/>
  <c r="P38" i="41"/>
  <c r="O38" i="41"/>
  <c r="S37" i="41"/>
  <c r="R37" i="41"/>
  <c r="Q37" i="41"/>
  <c r="P37" i="41"/>
  <c r="O37" i="41"/>
  <c r="S26" i="41"/>
  <c r="R26" i="41"/>
  <c r="Q26" i="41"/>
  <c r="P26" i="41"/>
  <c r="O26" i="41"/>
  <c r="S25" i="41"/>
  <c r="R25" i="41"/>
  <c r="Q25" i="41"/>
  <c r="P25" i="41"/>
  <c r="O25" i="41"/>
  <c r="S23" i="41"/>
  <c r="R23" i="41"/>
  <c r="Q23" i="41"/>
  <c r="P23" i="41"/>
  <c r="O23" i="41"/>
  <c r="S22" i="41"/>
  <c r="R22" i="41"/>
  <c r="Q22" i="41"/>
  <c r="P22" i="41"/>
  <c r="O22" i="41"/>
  <c r="S20" i="41"/>
  <c r="R20" i="41"/>
  <c r="Q20" i="41"/>
  <c r="P20" i="41"/>
  <c r="O20" i="41"/>
  <c r="S19" i="41"/>
  <c r="R19" i="41"/>
  <c r="Q19" i="41"/>
  <c r="P19" i="41"/>
  <c r="O19" i="41"/>
  <c r="S17" i="41"/>
  <c r="R17" i="41"/>
  <c r="Q17" i="41"/>
  <c r="P17" i="41"/>
  <c r="O17" i="41"/>
  <c r="S16" i="41"/>
  <c r="R16" i="41"/>
  <c r="Q16" i="41"/>
  <c r="P16" i="41"/>
  <c r="O16" i="41"/>
  <c r="S14" i="41"/>
  <c r="R14" i="41"/>
  <c r="Q14" i="41"/>
  <c r="P14" i="41"/>
  <c r="O14" i="41"/>
  <c r="S13" i="41"/>
  <c r="R13" i="41"/>
  <c r="Q13" i="41"/>
  <c r="P13" i="41"/>
  <c r="O13" i="41"/>
  <c r="AA52" i="41"/>
  <c r="Z52" i="41"/>
  <c r="Y52" i="41"/>
  <c r="AA51" i="41"/>
  <c r="Z51" i="41"/>
  <c r="Y51" i="41"/>
  <c r="F50" i="41"/>
  <c r="K50" i="41" s="1"/>
  <c r="H49" i="41"/>
  <c r="J47" i="41"/>
  <c r="G44" i="41"/>
  <c r="I43" i="41"/>
  <c r="G40" i="41"/>
  <c r="X52" i="41"/>
  <c r="J38" i="41"/>
  <c r="X51" i="41"/>
  <c r="O33" i="41"/>
  <c r="J50" i="41"/>
  <c r="I50" i="41"/>
  <c r="H50" i="41"/>
  <c r="G50" i="41"/>
  <c r="N26" i="41"/>
  <c r="L25" i="41"/>
  <c r="M23" i="41"/>
  <c r="I47" i="41"/>
  <c r="G47" i="41"/>
  <c r="F47" i="41"/>
  <c r="K22" i="41"/>
  <c r="J46" i="41"/>
  <c r="I46" i="41"/>
  <c r="H46" i="41"/>
  <c r="G46" i="41"/>
  <c r="J44" i="41"/>
  <c r="I44" i="41"/>
  <c r="H44" i="41"/>
  <c r="N20" i="41"/>
  <c r="T19" i="41"/>
  <c r="F43" i="41"/>
  <c r="M17" i="41"/>
  <c r="J41" i="41"/>
  <c r="I41" i="41"/>
  <c r="H41" i="41"/>
  <c r="G41" i="41"/>
  <c r="F41" i="41"/>
  <c r="AA27" i="41"/>
  <c r="K16" i="41"/>
  <c r="J40" i="41"/>
  <c r="I40" i="41"/>
  <c r="H40" i="41"/>
  <c r="AA28" i="41"/>
  <c r="Z28" i="41"/>
  <c r="Y28" i="41"/>
  <c r="X28" i="41"/>
  <c r="J28" i="41"/>
  <c r="I28" i="41"/>
  <c r="H28" i="41"/>
  <c r="G38" i="41"/>
  <c r="N14" i="41"/>
  <c r="Z27" i="41"/>
  <c r="Y27" i="41"/>
  <c r="X27" i="41"/>
  <c r="J37" i="41"/>
  <c r="I37" i="41"/>
  <c r="H27" i="41"/>
  <c r="G27" i="41"/>
  <c r="L13" i="41"/>
  <c r="O9" i="41"/>
  <c r="F9" i="41"/>
  <c r="F33" i="41" s="1"/>
  <c r="Q49" i="40"/>
  <c r="O47" i="40"/>
  <c r="S46" i="40"/>
  <c r="Q44" i="40"/>
  <c r="P44" i="40"/>
  <c r="R41" i="40"/>
  <c r="R37" i="40"/>
  <c r="S26" i="40"/>
  <c r="R26" i="40"/>
  <c r="Q26" i="40"/>
  <c r="P26" i="40"/>
  <c r="O26" i="40"/>
  <c r="U26" i="40" s="1"/>
  <c r="S25" i="40"/>
  <c r="R25" i="40"/>
  <c r="Q25" i="40"/>
  <c r="P25" i="40"/>
  <c r="O25" i="40"/>
  <c r="S23" i="40"/>
  <c r="R23" i="40"/>
  <c r="Q23" i="40"/>
  <c r="P23" i="40"/>
  <c r="O23" i="40"/>
  <c r="S22" i="40"/>
  <c r="R22" i="40"/>
  <c r="Q22" i="40"/>
  <c r="P22" i="40"/>
  <c r="O22" i="40"/>
  <c r="S20" i="40"/>
  <c r="R20" i="40"/>
  <c r="V20" i="40" s="1"/>
  <c r="Q20" i="40"/>
  <c r="P20" i="40"/>
  <c r="O20" i="40"/>
  <c r="S19" i="40"/>
  <c r="R19" i="40"/>
  <c r="Q19" i="40"/>
  <c r="P19" i="40"/>
  <c r="O19" i="40"/>
  <c r="S17" i="40"/>
  <c r="R17" i="40"/>
  <c r="Q17" i="40"/>
  <c r="P17" i="40"/>
  <c r="O17" i="40"/>
  <c r="S16" i="40"/>
  <c r="R16" i="40"/>
  <c r="Q16" i="40"/>
  <c r="P16" i="40"/>
  <c r="O16" i="40"/>
  <c r="S14" i="40"/>
  <c r="R14" i="40"/>
  <c r="Q14" i="40"/>
  <c r="P14" i="40"/>
  <c r="O14" i="40"/>
  <c r="S13" i="40"/>
  <c r="R13" i="40"/>
  <c r="Q13" i="40"/>
  <c r="P13" i="40"/>
  <c r="O13" i="40"/>
  <c r="AA52" i="40"/>
  <c r="Z52" i="40"/>
  <c r="Y52" i="40"/>
  <c r="AA51" i="40"/>
  <c r="Z51" i="40"/>
  <c r="Y51" i="40"/>
  <c r="X51" i="40"/>
  <c r="J50" i="40"/>
  <c r="S50" i="40" s="1"/>
  <c r="H50" i="40"/>
  <c r="Q50" i="40" s="1"/>
  <c r="J49" i="40"/>
  <c r="S49" i="40" s="1"/>
  <c r="F49" i="40"/>
  <c r="O49" i="40" s="1"/>
  <c r="H47" i="40"/>
  <c r="Q47" i="40" s="1"/>
  <c r="F47" i="40"/>
  <c r="J46" i="40"/>
  <c r="H46" i="40"/>
  <c r="Q46" i="40" s="1"/>
  <c r="F46" i="40"/>
  <c r="O46" i="40" s="1"/>
  <c r="I44" i="40"/>
  <c r="R44" i="40" s="1"/>
  <c r="G43" i="40"/>
  <c r="P43" i="40" s="1"/>
  <c r="J41" i="40"/>
  <c r="S41" i="40" s="1"/>
  <c r="H41" i="40"/>
  <c r="Q41" i="40" s="1"/>
  <c r="F41" i="40"/>
  <c r="O41" i="40" s="1"/>
  <c r="X52" i="40"/>
  <c r="H38" i="40"/>
  <c r="Q38" i="40" s="1"/>
  <c r="F38" i="40"/>
  <c r="O38" i="40" s="1"/>
  <c r="G37" i="40"/>
  <c r="P37" i="40" s="1"/>
  <c r="O33" i="40"/>
  <c r="M26" i="40"/>
  <c r="K26" i="40"/>
  <c r="I50" i="40"/>
  <c r="R50" i="40" s="1"/>
  <c r="G50" i="40"/>
  <c r="P50" i="40" s="1"/>
  <c r="N26" i="40"/>
  <c r="K25" i="40"/>
  <c r="H49" i="40"/>
  <c r="L25" i="40"/>
  <c r="W23" i="40"/>
  <c r="J47" i="40"/>
  <c r="S47" i="40" s="1"/>
  <c r="G47" i="40"/>
  <c r="P47" i="40" s="1"/>
  <c r="N23" i="40"/>
  <c r="U22" i="40"/>
  <c r="M22" i="40"/>
  <c r="I46" i="40"/>
  <c r="R46" i="40" s="1"/>
  <c r="L22" i="40"/>
  <c r="N22" i="40"/>
  <c r="M20" i="40"/>
  <c r="K20" i="40"/>
  <c r="J44" i="40"/>
  <c r="S44" i="40" s="1"/>
  <c r="H44" i="40"/>
  <c r="G44" i="40"/>
  <c r="N20" i="40"/>
  <c r="K19" i="40"/>
  <c r="J43" i="40"/>
  <c r="S43" i="40" s="1"/>
  <c r="H43" i="40"/>
  <c r="Q43" i="40" s="1"/>
  <c r="F43" i="40"/>
  <c r="O43" i="40" s="1"/>
  <c r="Y28" i="40"/>
  <c r="I41" i="40"/>
  <c r="G41" i="40"/>
  <c r="P41" i="40" s="1"/>
  <c r="N17" i="40"/>
  <c r="M16" i="40"/>
  <c r="J40" i="40"/>
  <c r="S40" i="40" s="1"/>
  <c r="I40" i="40"/>
  <c r="R40" i="40" s="1"/>
  <c r="H40" i="40"/>
  <c r="Q40" i="40" s="1"/>
  <c r="N16" i="40"/>
  <c r="AA28" i="40"/>
  <c r="Z28" i="40"/>
  <c r="X28" i="40"/>
  <c r="V14" i="40"/>
  <c r="M14" i="40"/>
  <c r="K14" i="40"/>
  <c r="J28" i="40"/>
  <c r="I38" i="40"/>
  <c r="R38" i="40" s="1"/>
  <c r="H28" i="40"/>
  <c r="G38" i="40"/>
  <c r="P38" i="40" s="1"/>
  <c r="N14" i="40"/>
  <c r="AA27" i="40"/>
  <c r="Z27" i="40"/>
  <c r="Y27" i="40"/>
  <c r="X27" i="40"/>
  <c r="K13" i="40"/>
  <c r="J37" i="40"/>
  <c r="S37" i="40" s="1"/>
  <c r="I37" i="40"/>
  <c r="H27" i="40"/>
  <c r="L13" i="40"/>
  <c r="O9" i="40"/>
  <c r="F9" i="40"/>
  <c r="F33" i="40" s="1"/>
  <c r="S50" i="38"/>
  <c r="R50" i="38"/>
  <c r="Q50" i="38"/>
  <c r="P50" i="38"/>
  <c r="O50" i="38"/>
  <c r="S49" i="38"/>
  <c r="R49" i="38"/>
  <c r="Q49" i="38"/>
  <c r="P49" i="38"/>
  <c r="O49" i="38"/>
  <c r="S47" i="38"/>
  <c r="R47" i="38"/>
  <c r="Q47" i="38"/>
  <c r="P47" i="38"/>
  <c r="S46" i="38"/>
  <c r="R46" i="38"/>
  <c r="Q46" i="38"/>
  <c r="P46" i="38"/>
  <c r="O46" i="38"/>
  <c r="S44" i="38"/>
  <c r="R44" i="38"/>
  <c r="Q44" i="38"/>
  <c r="P44" i="38"/>
  <c r="O44" i="38"/>
  <c r="S43" i="38"/>
  <c r="R43" i="38"/>
  <c r="Q43" i="38"/>
  <c r="P43" i="38"/>
  <c r="O43" i="38"/>
  <c r="S41" i="38"/>
  <c r="R41" i="38"/>
  <c r="Q41" i="38"/>
  <c r="P41" i="38"/>
  <c r="O41" i="38"/>
  <c r="S40" i="38"/>
  <c r="R40" i="38"/>
  <c r="Q40" i="38"/>
  <c r="P40" i="38"/>
  <c r="O40" i="38"/>
  <c r="S38" i="38"/>
  <c r="R38" i="38"/>
  <c r="Q38" i="38"/>
  <c r="P38" i="38"/>
  <c r="O38" i="38"/>
  <c r="S37" i="38"/>
  <c r="R37" i="38"/>
  <c r="Q37" i="38"/>
  <c r="P37" i="38"/>
  <c r="O37" i="38"/>
  <c r="S26" i="38"/>
  <c r="R26" i="38"/>
  <c r="Q26" i="38"/>
  <c r="P26" i="38"/>
  <c r="O26" i="38"/>
  <c r="S25" i="38"/>
  <c r="R25" i="38"/>
  <c r="Q25" i="38"/>
  <c r="P25" i="38"/>
  <c r="O25" i="38"/>
  <c r="S23" i="38"/>
  <c r="R23" i="38"/>
  <c r="Q23" i="38"/>
  <c r="P23" i="38"/>
  <c r="S22" i="38"/>
  <c r="R22" i="38"/>
  <c r="Q22" i="38"/>
  <c r="P22" i="38"/>
  <c r="O22" i="38"/>
  <c r="S20" i="38"/>
  <c r="R20" i="38"/>
  <c r="Q20" i="38"/>
  <c r="P20" i="38"/>
  <c r="O20" i="38"/>
  <c r="S19" i="38"/>
  <c r="R19" i="38"/>
  <c r="Q19" i="38"/>
  <c r="P19" i="38"/>
  <c r="O19" i="38"/>
  <c r="S17" i="38"/>
  <c r="R17" i="38"/>
  <c r="Q17" i="38"/>
  <c r="P17" i="38"/>
  <c r="O17" i="38"/>
  <c r="S16" i="38"/>
  <c r="R16" i="38"/>
  <c r="Q16" i="38"/>
  <c r="P16" i="38"/>
  <c r="O16" i="38"/>
  <c r="S14" i="38"/>
  <c r="R14" i="38"/>
  <c r="Q14" i="38"/>
  <c r="P14" i="38"/>
  <c r="O14" i="38"/>
  <c r="S13" i="38"/>
  <c r="R13" i="38"/>
  <c r="Q13" i="38"/>
  <c r="P13" i="38"/>
  <c r="O13" i="38"/>
  <c r="AA52" i="38"/>
  <c r="Z52" i="38"/>
  <c r="Y52" i="38"/>
  <c r="AA51" i="38"/>
  <c r="Z51" i="38"/>
  <c r="Y51" i="38"/>
  <c r="I50" i="38"/>
  <c r="F49" i="38"/>
  <c r="H47" i="38"/>
  <c r="J46" i="38"/>
  <c r="G43" i="38"/>
  <c r="X52" i="38"/>
  <c r="H38" i="38"/>
  <c r="X51" i="38"/>
  <c r="O33" i="38"/>
  <c r="J50" i="38"/>
  <c r="H50" i="38"/>
  <c r="G50" i="38"/>
  <c r="N26" i="38"/>
  <c r="M25" i="38"/>
  <c r="L25" i="38"/>
  <c r="I49" i="38"/>
  <c r="K25" i="38"/>
  <c r="K23" i="38"/>
  <c r="J47" i="38"/>
  <c r="I47" i="38"/>
  <c r="G47" i="38"/>
  <c r="F47" i="38"/>
  <c r="I46" i="38"/>
  <c r="H46" i="38"/>
  <c r="G46" i="38"/>
  <c r="J44" i="38"/>
  <c r="I44" i="38"/>
  <c r="H44" i="38"/>
  <c r="G44" i="38"/>
  <c r="N20" i="38"/>
  <c r="M19" i="38"/>
  <c r="L19" i="38"/>
  <c r="I43" i="38"/>
  <c r="F43" i="38"/>
  <c r="AA28" i="38"/>
  <c r="K17" i="38"/>
  <c r="J41" i="38"/>
  <c r="I41" i="38"/>
  <c r="H41" i="38"/>
  <c r="G41" i="38"/>
  <c r="F41" i="38"/>
  <c r="Y27" i="38"/>
  <c r="J40" i="38"/>
  <c r="I40" i="38"/>
  <c r="G40" i="38"/>
  <c r="Z28" i="38"/>
  <c r="Y28" i="38"/>
  <c r="X28" i="38"/>
  <c r="J28" i="38"/>
  <c r="I28" i="38"/>
  <c r="H28" i="38"/>
  <c r="G38" i="38"/>
  <c r="F38" i="38"/>
  <c r="AA27" i="38"/>
  <c r="Z27" i="38"/>
  <c r="X27" i="38"/>
  <c r="M13" i="38"/>
  <c r="L13" i="38"/>
  <c r="J37" i="38"/>
  <c r="I37" i="38"/>
  <c r="H27" i="38"/>
  <c r="G27" i="38"/>
  <c r="K13" i="38"/>
  <c r="O9" i="38"/>
  <c r="F9" i="38"/>
  <c r="F33" i="38" s="1"/>
  <c r="F13" i="33"/>
  <c r="G13" i="33"/>
  <c r="H13" i="33"/>
  <c r="I13" i="33"/>
  <c r="J13" i="33"/>
  <c r="F14" i="33"/>
  <c r="G14" i="33"/>
  <c r="H14" i="33"/>
  <c r="I14" i="33"/>
  <c r="J14" i="33"/>
  <c r="F16" i="33"/>
  <c r="G16" i="33"/>
  <c r="H16" i="33"/>
  <c r="I16" i="33"/>
  <c r="J16" i="33"/>
  <c r="F17" i="33"/>
  <c r="G17" i="33"/>
  <c r="H17" i="33"/>
  <c r="I17" i="33"/>
  <c r="J17" i="33"/>
  <c r="F19" i="33"/>
  <c r="G19" i="33"/>
  <c r="H19" i="33"/>
  <c r="I19" i="33"/>
  <c r="J19" i="33"/>
  <c r="F20" i="33"/>
  <c r="G20" i="33"/>
  <c r="H20" i="33"/>
  <c r="I20" i="33"/>
  <c r="J20" i="33"/>
  <c r="F22" i="33"/>
  <c r="G22" i="33"/>
  <c r="H22" i="33"/>
  <c r="I22" i="33"/>
  <c r="J22" i="33"/>
  <c r="F23" i="33"/>
  <c r="G23" i="33"/>
  <c r="H23" i="33"/>
  <c r="I23" i="33"/>
  <c r="J23" i="33"/>
  <c r="G52" i="41" l="1"/>
  <c r="P52" i="41"/>
  <c r="T13" i="41"/>
  <c r="N41" i="41"/>
  <c r="L41" i="41"/>
  <c r="M41" i="41"/>
  <c r="K41" i="41"/>
  <c r="W22" i="41"/>
  <c r="T22" i="41"/>
  <c r="R27" i="41"/>
  <c r="W16" i="41"/>
  <c r="V16" i="41"/>
  <c r="U16" i="41"/>
  <c r="T16" i="41"/>
  <c r="M43" i="41"/>
  <c r="L43" i="41"/>
  <c r="N47" i="41"/>
  <c r="M47" i="41"/>
  <c r="K47" i="41"/>
  <c r="T25" i="41"/>
  <c r="J52" i="41"/>
  <c r="W19" i="41"/>
  <c r="M13" i="41"/>
  <c r="K17" i="41"/>
  <c r="M19" i="41"/>
  <c r="U19" i="41"/>
  <c r="U22" i="41"/>
  <c r="K23" i="41"/>
  <c r="M25" i="41"/>
  <c r="U25" i="41"/>
  <c r="I27" i="41"/>
  <c r="H38" i="41"/>
  <c r="G43" i="41"/>
  <c r="H47" i="41"/>
  <c r="F49" i="41"/>
  <c r="L50" i="41"/>
  <c r="N50" i="41"/>
  <c r="N13" i="41"/>
  <c r="V13" i="41"/>
  <c r="L17" i="41"/>
  <c r="N19" i="41"/>
  <c r="V19" i="41"/>
  <c r="V22" i="41"/>
  <c r="L23" i="41"/>
  <c r="N25" i="41"/>
  <c r="V25" i="41"/>
  <c r="J27" i="41"/>
  <c r="I38" i="41"/>
  <c r="F40" i="41"/>
  <c r="H43" i="41"/>
  <c r="F44" i="41"/>
  <c r="G49" i="41"/>
  <c r="M50" i="41"/>
  <c r="P27" i="41"/>
  <c r="L16" i="41"/>
  <c r="N17" i="41"/>
  <c r="L22" i="41"/>
  <c r="N23" i="41"/>
  <c r="F28" i="41"/>
  <c r="F37" i="41"/>
  <c r="S52" i="41"/>
  <c r="J43" i="41"/>
  <c r="I49" i="41"/>
  <c r="W13" i="41"/>
  <c r="Q27" i="41"/>
  <c r="K14" i="41"/>
  <c r="M16" i="41"/>
  <c r="K20" i="41"/>
  <c r="M22" i="41"/>
  <c r="K26" i="41"/>
  <c r="G28" i="41"/>
  <c r="G37" i="41"/>
  <c r="F46" i="41"/>
  <c r="J49" i="41"/>
  <c r="L14" i="41"/>
  <c r="N16" i="41"/>
  <c r="L20" i="41"/>
  <c r="N22" i="41"/>
  <c r="P28" i="41"/>
  <c r="L26" i="41"/>
  <c r="F27" i="41"/>
  <c r="H37" i="41"/>
  <c r="W25" i="41"/>
  <c r="K13" i="41"/>
  <c r="S27" i="41"/>
  <c r="M14" i="41"/>
  <c r="Q28" i="41"/>
  <c r="K19" i="41"/>
  <c r="M20" i="41"/>
  <c r="K25" i="41"/>
  <c r="M26" i="41"/>
  <c r="O27" i="41"/>
  <c r="F38" i="41"/>
  <c r="L19" i="41"/>
  <c r="Q27" i="40"/>
  <c r="U16" i="40"/>
  <c r="S28" i="40"/>
  <c r="W46" i="40"/>
  <c r="V46" i="40"/>
  <c r="U46" i="40"/>
  <c r="P27" i="40"/>
  <c r="G52" i="40"/>
  <c r="P52" i="40"/>
  <c r="W41" i="40"/>
  <c r="V41" i="40"/>
  <c r="U41" i="40"/>
  <c r="T41" i="40"/>
  <c r="W47" i="40"/>
  <c r="V47" i="40"/>
  <c r="U47" i="40"/>
  <c r="T47" i="40"/>
  <c r="V26" i="40"/>
  <c r="W16" i="40"/>
  <c r="T38" i="40"/>
  <c r="L49" i="40"/>
  <c r="H52" i="40"/>
  <c r="J51" i="40"/>
  <c r="S51" i="40"/>
  <c r="N43" i="40"/>
  <c r="L43" i="40"/>
  <c r="K43" i="40"/>
  <c r="W17" i="40"/>
  <c r="W20" i="40"/>
  <c r="K23" i="40"/>
  <c r="I27" i="40"/>
  <c r="N13" i="40"/>
  <c r="L17" i="40"/>
  <c r="N19" i="40"/>
  <c r="V22" i="40"/>
  <c r="L23" i="40"/>
  <c r="N25" i="40"/>
  <c r="J27" i="40"/>
  <c r="Q52" i="40"/>
  <c r="F40" i="40"/>
  <c r="O40" i="40" s="1"/>
  <c r="K41" i="40"/>
  <c r="F44" i="40"/>
  <c r="O44" i="40" s="1"/>
  <c r="I47" i="40"/>
  <c r="R47" i="40" s="1"/>
  <c r="R52" i="40" s="1"/>
  <c r="G49" i="40"/>
  <c r="P49" i="40" s="1"/>
  <c r="M13" i="40"/>
  <c r="K17" i="40"/>
  <c r="M19" i="40"/>
  <c r="N49" i="40"/>
  <c r="K16" i="40"/>
  <c r="S27" i="40"/>
  <c r="M17" i="40"/>
  <c r="U17" i="40"/>
  <c r="U20" i="40"/>
  <c r="K22" i="40"/>
  <c r="M23" i="40"/>
  <c r="U23" i="40"/>
  <c r="J38" i="40"/>
  <c r="S38" i="40" s="1"/>
  <c r="G40" i="40"/>
  <c r="P40" i="40" s="1"/>
  <c r="L41" i="40"/>
  <c r="I43" i="40"/>
  <c r="R43" i="40" s="1"/>
  <c r="L46" i="40"/>
  <c r="F50" i="40"/>
  <c r="O50" i="40" s="1"/>
  <c r="W22" i="40"/>
  <c r="W14" i="40"/>
  <c r="M25" i="40"/>
  <c r="W26" i="40"/>
  <c r="L16" i="40"/>
  <c r="T16" i="40"/>
  <c r="T22" i="40"/>
  <c r="V23" i="40"/>
  <c r="F28" i="40"/>
  <c r="F37" i="40"/>
  <c r="O37" i="40" s="1"/>
  <c r="K38" i="40"/>
  <c r="M41" i="40"/>
  <c r="M46" i="40"/>
  <c r="K47" i="40"/>
  <c r="I49" i="40"/>
  <c r="R49" i="40" s="1"/>
  <c r="G28" i="40"/>
  <c r="O28" i="40"/>
  <c r="L38" i="40"/>
  <c r="N41" i="40"/>
  <c r="N46" i="40"/>
  <c r="L47" i="40"/>
  <c r="L14" i="40"/>
  <c r="V16" i="40"/>
  <c r="T17" i="40"/>
  <c r="L20" i="40"/>
  <c r="T20" i="40"/>
  <c r="T23" i="40"/>
  <c r="L26" i="40"/>
  <c r="T26" i="40"/>
  <c r="F27" i="40"/>
  <c r="H37" i="40"/>
  <c r="Q37" i="40" s="1"/>
  <c r="M38" i="40"/>
  <c r="G46" i="40"/>
  <c r="K46" i="40" s="1"/>
  <c r="M47" i="40"/>
  <c r="G27" i="40"/>
  <c r="I28" i="40"/>
  <c r="N38" i="40"/>
  <c r="N47" i="40"/>
  <c r="V17" i="40"/>
  <c r="L19" i="40"/>
  <c r="H52" i="38"/>
  <c r="M49" i="38"/>
  <c r="W22" i="38"/>
  <c r="T22" i="38"/>
  <c r="V26" i="38"/>
  <c r="N47" i="38"/>
  <c r="M47" i="38"/>
  <c r="L47" i="38"/>
  <c r="K47" i="38"/>
  <c r="N41" i="38"/>
  <c r="M41" i="38"/>
  <c r="L41" i="38"/>
  <c r="K41" i="38"/>
  <c r="M43" i="38"/>
  <c r="K43" i="38"/>
  <c r="I51" i="38"/>
  <c r="R51" i="38"/>
  <c r="M38" i="38"/>
  <c r="L38" i="38"/>
  <c r="K38" i="38"/>
  <c r="G52" i="38"/>
  <c r="P52" i="38"/>
  <c r="U16" i="38"/>
  <c r="T16" i="38"/>
  <c r="N14" i="38"/>
  <c r="W26" i="38"/>
  <c r="N13" i="38"/>
  <c r="V16" i="38"/>
  <c r="L17" i="38"/>
  <c r="N19" i="38"/>
  <c r="V22" i="38"/>
  <c r="L23" i="38"/>
  <c r="N25" i="38"/>
  <c r="J27" i="38"/>
  <c r="I38" i="38"/>
  <c r="Q52" i="38"/>
  <c r="F40" i="38"/>
  <c r="H43" i="38"/>
  <c r="F44" i="38"/>
  <c r="G49" i="38"/>
  <c r="K16" i="38"/>
  <c r="W16" i="38"/>
  <c r="M17" i="38"/>
  <c r="K22" i="38"/>
  <c r="M23" i="38"/>
  <c r="U26" i="38"/>
  <c r="J38" i="38"/>
  <c r="N38" i="38" s="1"/>
  <c r="H49" i="38"/>
  <c r="F50" i="38"/>
  <c r="I27" i="38"/>
  <c r="L16" i="38"/>
  <c r="N17" i="38"/>
  <c r="L22" i="38"/>
  <c r="N23" i="38"/>
  <c r="F28" i="38"/>
  <c r="F37" i="38"/>
  <c r="H40" i="38"/>
  <c r="J43" i="38"/>
  <c r="P27" i="38"/>
  <c r="Q27" i="38"/>
  <c r="K14" i="38"/>
  <c r="M16" i="38"/>
  <c r="K20" i="38"/>
  <c r="M22" i="38"/>
  <c r="K26" i="38"/>
  <c r="G28" i="38"/>
  <c r="G37" i="38"/>
  <c r="F46" i="38"/>
  <c r="J49" i="38"/>
  <c r="L14" i="38"/>
  <c r="N22" i="38"/>
  <c r="L26" i="38"/>
  <c r="T26" i="38"/>
  <c r="F27" i="38"/>
  <c r="H37" i="38"/>
  <c r="U22" i="38"/>
  <c r="N16" i="38"/>
  <c r="L20" i="38"/>
  <c r="S27" i="38"/>
  <c r="M14" i="38"/>
  <c r="K19" i="38"/>
  <c r="M20" i="38"/>
  <c r="M26" i="38"/>
  <c r="J20" i="36"/>
  <c r="G20" i="36"/>
  <c r="F20" i="36"/>
  <c r="K43" i="41" l="1"/>
  <c r="W23" i="41"/>
  <c r="V23" i="41"/>
  <c r="T23" i="41"/>
  <c r="U23" i="41"/>
  <c r="J51" i="41"/>
  <c r="H51" i="41"/>
  <c r="Q51" i="41"/>
  <c r="W41" i="41"/>
  <c r="T41" i="41"/>
  <c r="V41" i="41"/>
  <c r="U41" i="41"/>
  <c r="K27" i="41"/>
  <c r="N27" i="41"/>
  <c r="M27" i="41"/>
  <c r="L27" i="41"/>
  <c r="W50" i="41"/>
  <c r="U50" i="41"/>
  <c r="T50" i="41"/>
  <c r="V50" i="41"/>
  <c r="L44" i="41"/>
  <c r="K44" i="41"/>
  <c r="N44" i="41"/>
  <c r="M44" i="41"/>
  <c r="R51" i="41"/>
  <c r="V26" i="41"/>
  <c r="U26" i="41"/>
  <c r="T26" i="41"/>
  <c r="W26" i="41"/>
  <c r="L46" i="41"/>
  <c r="N46" i="41"/>
  <c r="M46" i="41"/>
  <c r="K46" i="41"/>
  <c r="M49" i="41"/>
  <c r="L49" i="41"/>
  <c r="K49" i="41"/>
  <c r="N49" i="41"/>
  <c r="V14" i="41"/>
  <c r="U14" i="41"/>
  <c r="T14" i="41"/>
  <c r="O28" i="41"/>
  <c r="W14" i="41"/>
  <c r="L47" i="41"/>
  <c r="N43" i="41"/>
  <c r="I51" i="41"/>
  <c r="G51" i="41"/>
  <c r="P51" i="41"/>
  <c r="L40" i="41"/>
  <c r="K40" i="41"/>
  <c r="N40" i="41"/>
  <c r="M40" i="41"/>
  <c r="U13" i="41"/>
  <c r="N38" i="41"/>
  <c r="M38" i="41"/>
  <c r="F52" i="41"/>
  <c r="L38" i="41"/>
  <c r="K38" i="41"/>
  <c r="S28" i="41"/>
  <c r="R28" i="41"/>
  <c r="H52" i="41"/>
  <c r="Q52" i="41"/>
  <c r="W47" i="41"/>
  <c r="V47" i="41"/>
  <c r="U47" i="41"/>
  <c r="T47" i="41"/>
  <c r="W17" i="41"/>
  <c r="V17" i="41"/>
  <c r="T17" i="41"/>
  <c r="U17" i="41"/>
  <c r="R52" i="41"/>
  <c r="I52" i="41"/>
  <c r="V20" i="41"/>
  <c r="U20" i="41"/>
  <c r="T20" i="41"/>
  <c r="W20" i="41"/>
  <c r="M37" i="41"/>
  <c r="F51" i="41"/>
  <c r="N37" i="41"/>
  <c r="L37" i="41"/>
  <c r="K37" i="41"/>
  <c r="W27" i="41"/>
  <c r="V27" i="41"/>
  <c r="U27" i="41"/>
  <c r="T27" i="41"/>
  <c r="M28" i="41"/>
  <c r="N28" i="41"/>
  <c r="L28" i="41"/>
  <c r="K28" i="41"/>
  <c r="V43" i="41"/>
  <c r="U43" i="41"/>
  <c r="T43" i="41"/>
  <c r="W43" i="41"/>
  <c r="S51" i="41"/>
  <c r="I52" i="40"/>
  <c r="P46" i="40"/>
  <c r="T46" i="40" s="1"/>
  <c r="L44" i="40"/>
  <c r="K44" i="40"/>
  <c r="N44" i="40"/>
  <c r="M44" i="40"/>
  <c r="M43" i="40"/>
  <c r="U38" i="40"/>
  <c r="P28" i="40"/>
  <c r="T28" i="40" s="1"/>
  <c r="T19" i="40"/>
  <c r="W19" i="40"/>
  <c r="U19" i="40"/>
  <c r="V19" i="40"/>
  <c r="V38" i="40"/>
  <c r="T13" i="40"/>
  <c r="O27" i="40"/>
  <c r="W13" i="40"/>
  <c r="U13" i="40"/>
  <c r="V13" i="40"/>
  <c r="F51" i="40"/>
  <c r="N37" i="40"/>
  <c r="K37" i="40"/>
  <c r="M37" i="40"/>
  <c r="L37" i="40"/>
  <c r="L40" i="40"/>
  <c r="K40" i="40"/>
  <c r="M40" i="40"/>
  <c r="N40" i="40"/>
  <c r="G51" i="40"/>
  <c r="H51" i="40"/>
  <c r="Q51" i="40"/>
  <c r="W28" i="40"/>
  <c r="N27" i="40"/>
  <c r="M27" i="40"/>
  <c r="L27" i="40"/>
  <c r="K27" i="40"/>
  <c r="T14" i="40"/>
  <c r="T25" i="40"/>
  <c r="U25" i="40"/>
  <c r="W25" i="40"/>
  <c r="V25" i="40"/>
  <c r="U49" i="40"/>
  <c r="T49" i="40"/>
  <c r="V49" i="40"/>
  <c r="W49" i="40"/>
  <c r="R51" i="40"/>
  <c r="N28" i="40"/>
  <c r="M28" i="40"/>
  <c r="L28" i="40"/>
  <c r="K28" i="40"/>
  <c r="J52" i="40"/>
  <c r="F52" i="40"/>
  <c r="V43" i="40"/>
  <c r="U43" i="40"/>
  <c r="T43" i="40"/>
  <c r="W43" i="40"/>
  <c r="I51" i="40"/>
  <c r="M49" i="40"/>
  <c r="K49" i="40"/>
  <c r="R27" i="40"/>
  <c r="K50" i="40"/>
  <c r="N50" i="40"/>
  <c r="M50" i="40"/>
  <c r="L50" i="40"/>
  <c r="Q28" i="40"/>
  <c r="U28" i="40" s="1"/>
  <c r="U14" i="40"/>
  <c r="R28" i="40"/>
  <c r="V28" i="40" s="1"/>
  <c r="F52" i="38"/>
  <c r="J51" i="38"/>
  <c r="L49" i="38"/>
  <c r="K52" i="38"/>
  <c r="L52" i="38"/>
  <c r="T25" i="38"/>
  <c r="U25" i="38"/>
  <c r="W25" i="38"/>
  <c r="V25" i="38"/>
  <c r="O27" i="38"/>
  <c r="T13" i="38"/>
  <c r="V13" i="38"/>
  <c r="U13" i="38"/>
  <c r="W13" i="38"/>
  <c r="R27" i="38"/>
  <c r="N46" i="38"/>
  <c r="M46" i="38"/>
  <c r="L46" i="38"/>
  <c r="K46" i="38"/>
  <c r="N49" i="38"/>
  <c r="L40" i="38"/>
  <c r="K40" i="38"/>
  <c r="M40" i="38"/>
  <c r="N40" i="38"/>
  <c r="G51" i="38"/>
  <c r="P51" i="38"/>
  <c r="F51" i="38"/>
  <c r="N37" i="38"/>
  <c r="M37" i="38"/>
  <c r="K37" i="38"/>
  <c r="L37" i="38"/>
  <c r="W41" i="38"/>
  <c r="V41" i="38"/>
  <c r="U41" i="38"/>
  <c r="T41" i="38"/>
  <c r="L44" i="38"/>
  <c r="K44" i="38"/>
  <c r="M44" i="38"/>
  <c r="N44" i="38"/>
  <c r="K49" i="38"/>
  <c r="W17" i="38"/>
  <c r="V17" i="38"/>
  <c r="U17" i="38"/>
  <c r="T17" i="38"/>
  <c r="V20" i="38"/>
  <c r="U20" i="38"/>
  <c r="T20" i="38"/>
  <c r="W20" i="38"/>
  <c r="N27" i="38"/>
  <c r="M27" i="38"/>
  <c r="L27" i="38"/>
  <c r="K27" i="38"/>
  <c r="N28" i="38"/>
  <c r="M28" i="38"/>
  <c r="L28" i="38"/>
  <c r="K28" i="38"/>
  <c r="K50" i="38"/>
  <c r="N50" i="38"/>
  <c r="M50" i="38"/>
  <c r="L50" i="38"/>
  <c r="T19" i="38"/>
  <c r="W19" i="38"/>
  <c r="U19" i="38"/>
  <c r="V19" i="38"/>
  <c r="I52" i="38"/>
  <c r="M52" i="38" s="1"/>
  <c r="R52" i="38"/>
  <c r="L43" i="38"/>
  <c r="Q28" i="38"/>
  <c r="H51" i="38"/>
  <c r="Q51" i="38"/>
  <c r="S28" i="38"/>
  <c r="U14" i="38"/>
  <c r="V14" i="38"/>
  <c r="T14" i="38"/>
  <c r="W14" i="38"/>
  <c r="U38" i="38"/>
  <c r="T38" i="38"/>
  <c r="R28" i="38"/>
  <c r="V43" i="38"/>
  <c r="U43" i="38"/>
  <c r="T43" i="38"/>
  <c r="W43" i="38"/>
  <c r="J52" i="38"/>
  <c r="N52" i="38" s="1"/>
  <c r="S52" i="38"/>
  <c r="U49" i="38"/>
  <c r="T49" i="38"/>
  <c r="W49" i="38"/>
  <c r="V49" i="38"/>
  <c r="P28" i="38"/>
  <c r="S51" i="38"/>
  <c r="N43" i="38"/>
  <c r="X44" i="37"/>
  <c r="X44" i="36"/>
  <c r="X44" i="35"/>
  <c r="X44" i="34"/>
  <c r="W38" i="41" l="1"/>
  <c r="V38" i="41"/>
  <c r="U38" i="41"/>
  <c r="T38" i="41"/>
  <c r="O52" i="41"/>
  <c r="K52" i="41"/>
  <c r="N52" i="41"/>
  <c r="M52" i="41"/>
  <c r="L52" i="41"/>
  <c r="W28" i="41"/>
  <c r="V28" i="41"/>
  <c r="T28" i="41"/>
  <c r="U28" i="41"/>
  <c r="O51" i="41"/>
  <c r="W37" i="41"/>
  <c r="U37" i="41"/>
  <c r="V37" i="41"/>
  <c r="T37" i="41"/>
  <c r="L51" i="41"/>
  <c r="N51" i="41"/>
  <c r="M51" i="41"/>
  <c r="K51" i="41"/>
  <c r="T44" i="41"/>
  <c r="W44" i="41"/>
  <c r="V44" i="41"/>
  <c r="U44" i="41"/>
  <c r="T40" i="41"/>
  <c r="V40" i="41"/>
  <c r="W40" i="41"/>
  <c r="U40" i="41"/>
  <c r="U49" i="41"/>
  <c r="T49" i="41"/>
  <c r="W49" i="41"/>
  <c r="V49" i="41"/>
  <c r="T46" i="41"/>
  <c r="W46" i="41"/>
  <c r="V46" i="41"/>
  <c r="U46" i="41"/>
  <c r="P51" i="40"/>
  <c r="W27" i="40"/>
  <c r="V27" i="40"/>
  <c r="U27" i="40"/>
  <c r="T27" i="40"/>
  <c r="S52" i="40"/>
  <c r="W38" i="40"/>
  <c r="T40" i="40"/>
  <c r="W40" i="40"/>
  <c r="V40" i="40"/>
  <c r="U40" i="40"/>
  <c r="W50" i="40"/>
  <c r="V50" i="40"/>
  <c r="T50" i="40"/>
  <c r="U50" i="40"/>
  <c r="N51" i="40"/>
  <c r="M51" i="40"/>
  <c r="L51" i="40"/>
  <c r="K51" i="40"/>
  <c r="T44" i="40"/>
  <c r="W44" i="40"/>
  <c r="U44" i="40"/>
  <c r="V44" i="40"/>
  <c r="O52" i="40"/>
  <c r="O51" i="40"/>
  <c r="W37" i="40"/>
  <c r="V37" i="40"/>
  <c r="U37" i="40"/>
  <c r="T37" i="40"/>
  <c r="K52" i="40"/>
  <c r="L52" i="40"/>
  <c r="N52" i="40"/>
  <c r="M52" i="40"/>
  <c r="N51" i="38"/>
  <c r="M51" i="38"/>
  <c r="L51" i="38"/>
  <c r="K51" i="38"/>
  <c r="T40" i="38"/>
  <c r="W40" i="38"/>
  <c r="U40" i="38"/>
  <c r="V40" i="38"/>
  <c r="T44" i="38"/>
  <c r="W44" i="38"/>
  <c r="U44" i="38"/>
  <c r="V44" i="38"/>
  <c r="W46" i="38"/>
  <c r="V46" i="38"/>
  <c r="U46" i="38"/>
  <c r="T46" i="38"/>
  <c r="W50" i="38"/>
  <c r="V50" i="38"/>
  <c r="T50" i="38"/>
  <c r="U50" i="38"/>
  <c r="V38" i="38"/>
  <c r="W38" i="38"/>
  <c r="O51" i="38"/>
  <c r="W37" i="38"/>
  <c r="V37" i="38"/>
  <c r="U37" i="38"/>
  <c r="T37" i="38"/>
  <c r="W27" i="38"/>
  <c r="V27" i="38"/>
  <c r="U27" i="38"/>
  <c r="T27" i="38"/>
  <c r="X52" i="33"/>
  <c r="X51" i="33"/>
  <c r="X44" i="33"/>
  <c r="T51" i="41" l="1"/>
  <c r="W51" i="41"/>
  <c r="V51" i="41"/>
  <c r="U51" i="41"/>
  <c r="W52" i="41"/>
  <c r="V52" i="41"/>
  <c r="U52" i="41"/>
  <c r="T52" i="41"/>
  <c r="W51" i="40"/>
  <c r="V51" i="40"/>
  <c r="U51" i="40"/>
  <c r="T51" i="40"/>
  <c r="W52" i="40"/>
  <c r="V52" i="40"/>
  <c r="U52" i="40"/>
  <c r="T52" i="40"/>
  <c r="W51" i="38"/>
  <c r="V51" i="38"/>
  <c r="U51" i="38"/>
  <c r="T51" i="38"/>
  <c r="AA52" i="37"/>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AA52" i="36" l="1"/>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K41" i="36" l="1"/>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N46" i="35" l="1"/>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R26" i="34"/>
  <c r="R26" i="35" s="1"/>
  <c r="R25" i="34"/>
  <c r="R25" i="35" s="1"/>
  <c r="R25" i="36" s="1"/>
  <c r="R25" i="37" s="1"/>
  <c r="Q26" i="34"/>
  <c r="Q26" i="35" s="1"/>
  <c r="Q25" i="34"/>
  <c r="Q25" i="35" s="1"/>
  <c r="Q25" i="36" s="1"/>
  <c r="Q25" i="37" s="1"/>
  <c r="Q23" i="34"/>
  <c r="Q23" i="35" s="1"/>
  <c r="Q23" i="36" s="1"/>
  <c r="Q23" i="37" s="1"/>
  <c r="Q22" i="34"/>
  <c r="Q22" i="35" s="1"/>
  <c r="Q22" i="36" s="1"/>
  <c r="Q22" i="37" s="1"/>
  <c r="P26" i="34"/>
  <c r="P26" i="35" s="1"/>
  <c r="P25" i="34"/>
  <c r="P25" i="35" s="1"/>
  <c r="P25" i="36" s="1"/>
  <c r="P25" i="37" s="1"/>
  <c r="O25" i="34"/>
  <c r="V26" i="35" l="1"/>
  <c r="R26" i="36"/>
  <c r="Q26" i="36"/>
  <c r="U26" i="35"/>
  <c r="P26" i="36"/>
  <c r="T26" i="35"/>
  <c r="S26" i="36"/>
  <c r="W26" i="35"/>
  <c r="O25" i="35"/>
  <c r="O25" i="36" s="1"/>
  <c r="O25" i="37" s="1"/>
  <c r="L28" i="35"/>
  <c r="K28" i="35"/>
  <c r="N28" i="35"/>
  <c r="M28" i="35"/>
  <c r="K52" i="35"/>
  <c r="N52" i="35"/>
  <c r="M52" i="35"/>
  <c r="L52" i="35"/>
  <c r="N51" i="35"/>
  <c r="L51" i="35"/>
  <c r="K51" i="35"/>
  <c r="M51" i="35"/>
  <c r="Z52" i="34"/>
  <c r="Y52" i="34"/>
  <c r="AA51" i="34"/>
  <c r="Z51" i="34"/>
  <c r="Y51" i="34"/>
  <c r="J50" i="34"/>
  <c r="S50" i="34" s="1"/>
  <c r="S50" i="35" s="1"/>
  <c r="S50" i="36" s="1"/>
  <c r="S50" i="37" s="1"/>
  <c r="I50" i="34"/>
  <c r="R50" i="34" s="1"/>
  <c r="R50" i="35" s="1"/>
  <c r="R50" i="36" s="1"/>
  <c r="R50" i="37" s="1"/>
  <c r="H50" i="34"/>
  <c r="Q50" i="34" s="1"/>
  <c r="Q50" i="35" s="1"/>
  <c r="Q50" i="36" s="1"/>
  <c r="Q50" i="37" s="1"/>
  <c r="G50" i="34"/>
  <c r="P50" i="34" s="1"/>
  <c r="P50" i="35" s="1"/>
  <c r="P50" i="36" s="1"/>
  <c r="P50" i="37" s="1"/>
  <c r="F50" i="34"/>
  <c r="O50" i="34" s="1"/>
  <c r="J49" i="34"/>
  <c r="S49" i="34" s="1"/>
  <c r="S49" i="35" s="1"/>
  <c r="S49" i="36" s="1"/>
  <c r="S49" i="37" s="1"/>
  <c r="I49" i="34"/>
  <c r="R49" i="34" s="1"/>
  <c r="R49" i="35" s="1"/>
  <c r="R49" i="36" s="1"/>
  <c r="R49" i="37" s="1"/>
  <c r="H49" i="34"/>
  <c r="Q49" i="34" s="1"/>
  <c r="Q49" i="35" s="1"/>
  <c r="Q49" i="36" s="1"/>
  <c r="Q49" i="37" s="1"/>
  <c r="G49" i="34"/>
  <c r="P49" i="34" s="1"/>
  <c r="P49" i="35" s="1"/>
  <c r="P49" i="36" s="1"/>
  <c r="P49" i="37" s="1"/>
  <c r="F49" i="34"/>
  <c r="O49" i="34" s="1"/>
  <c r="G47" i="34"/>
  <c r="P47" i="34" s="1"/>
  <c r="P47" i="35" s="1"/>
  <c r="P47" i="36" s="1"/>
  <c r="P47" i="37"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I47" i="34"/>
  <c r="R47" i="34" s="1"/>
  <c r="R47" i="35" s="1"/>
  <c r="R47" i="36" s="1"/>
  <c r="R47" i="37" s="1"/>
  <c r="H47" i="34"/>
  <c r="Q47" i="34" s="1"/>
  <c r="Q47" i="35" s="1"/>
  <c r="Q47" i="36" s="1"/>
  <c r="Q47" i="37" s="1"/>
  <c r="J46" i="34"/>
  <c r="S46" i="34" s="1"/>
  <c r="S46" i="35" s="1"/>
  <c r="I46" i="34"/>
  <c r="R46" i="34" s="1"/>
  <c r="R46" i="35" s="1"/>
  <c r="R46" i="36" s="1"/>
  <c r="R46" i="37" s="1"/>
  <c r="H46" i="34"/>
  <c r="Q46" i="34" s="1"/>
  <c r="Q46" i="35" s="1"/>
  <c r="G46" i="34"/>
  <c r="P46" i="34" s="1"/>
  <c r="P46" i="35" s="1"/>
  <c r="P46" i="36" s="1"/>
  <c r="P46" i="37" s="1"/>
  <c r="J44" i="34"/>
  <c r="S44" i="34" s="1"/>
  <c r="S44" i="35" s="1"/>
  <c r="S44" i="36" s="1"/>
  <c r="S44" i="37" s="1"/>
  <c r="I44" i="34"/>
  <c r="R44" i="34" s="1"/>
  <c r="R44" i="35" s="1"/>
  <c r="R44" i="36" s="1"/>
  <c r="R44" i="37" s="1"/>
  <c r="H44" i="34"/>
  <c r="Q44" i="34" s="1"/>
  <c r="Q44" i="35" s="1"/>
  <c r="Q44" i="36" s="1"/>
  <c r="Q44" i="37" s="1"/>
  <c r="G44" i="34"/>
  <c r="P44" i="34" s="1"/>
  <c r="P44" i="35" s="1"/>
  <c r="P44" i="36" s="1"/>
  <c r="P44" i="37" s="1"/>
  <c r="K20" i="34"/>
  <c r="J43" i="34"/>
  <c r="S43" i="34" s="1"/>
  <c r="S43" i="35" s="1"/>
  <c r="S43" i="36" s="1"/>
  <c r="S43" i="37" s="1"/>
  <c r="I43" i="34"/>
  <c r="R43" i="34" s="1"/>
  <c r="R43" i="35" s="1"/>
  <c r="R43" i="36" s="1"/>
  <c r="R43" i="37" s="1"/>
  <c r="H43" i="34"/>
  <c r="Q43" i="34" s="1"/>
  <c r="Q43" i="35" s="1"/>
  <c r="Q43" i="36" s="1"/>
  <c r="Q43" i="37" s="1"/>
  <c r="G43" i="34"/>
  <c r="P43" i="34" s="1"/>
  <c r="P43" i="35" s="1"/>
  <c r="P43" i="36" s="1"/>
  <c r="P43" i="37" s="1"/>
  <c r="N19" i="34"/>
  <c r="L17" i="34"/>
  <c r="J41" i="34"/>
  <c r="S41" i="34" s="1"/>
  <c r="S41" i="35" s="1"/>
  <c r="S41" i="36" s="1"/>
  <c r="S41" i="37" s="1"/>
  <c r="I41" i="34"/>
  <c r="R41" i="34" s="1"/>
  <c r="R41" i="35" s="1"/>
  <c r="R41" i="36" s="1"/>
  <c r="R41" i="37" s="1"/>
  <c r="H41" i="34"/>
  <c r="Q41" i="34" s="1"/>
  <c r="Q41" i="35" s="1"/>
  <c r="Q41" i="36" s="1"/>
  <c r="Q41" i="37" s="1"/>
  <c r="J40" i="34"/>
  <c r="S40" i="34" s="1"/>
  <c r="S40" i="35" s="1"/>
  <c r="I40" i="34"/>
  <c r="R40" i="34" s="1"/>
  <c r="R40" i="35" s="1"/>
  <c r="R40" i="36" s="1"/>
  <c r="R40" i="37" s="1"/>
  <c r="H16" i="34"/>
  <c r="H40" i="34" s="1"/>
  <c r="Q40" i="34" s="1"/>
  <c r="G40" i="34"/>
  <c r="P40" i="34" s="1"/>
  <c r="P40" i="35" s="1"/>
  <c r="P40" i="36" s="1"/>
  <c r="P40" i="37" s="1"/>
  <c r="L14" i="34"/>
  <c r="G38" i="34"/>
  <c r="P38" i="34" s="1"/>
  <c r="P38" i="35" s="1"/>
  <c r="N14" i="34"/>
  <c r="M13" i="34"/>
  <c r="J37" i="34"/>
  <c r="S37" i="34" s="1"/>
  <c r="S37" i="35" s="1"/>
  <c r="I37" i="34"/>
  <c r="R37" i="34" s="1"/>
  <c r="R37" i="35" s="1"/>
  <c r="G37" i="34"/>
  <c r="P37" i="34" s="1"/>
  <c r="P37" i="35" s="1"/>
  <c r="Q50" i="33"/>
  <c r="Q49" i="33"/>
  <c r="Q44" i="33"/>
  <c r="AA52" i="33"/>
  <c r="Z52" i="33"/>
  <c r="Y52" i="33"/>
  <c r="AA51" i="33"/>
  <c r="Z51" i="33"/>
  <c r="Y51" i="33"/>
  <c r="R20" i="34"/>
  <c r="R20" i="35" s="1"/>
  <c r="R20" i="36" s="1"/>
  <c r="R20" i="37" s="1"/>
  <c r="R19" i="34"/>
  <c r="R19" i="35" s="1"/>
  <c r="R19" i="36" s="1"/>
  <c r="R19" i="37" s="1"/>
  <c r="R17" i="34"/>
  <c r="R17" i="35" s="1"/>
  <c r="R17" i="36" s="1"/>
  <c r="R17" i="37" s="1"/>
  <c r="R16" i="34"/>
  <c r="R16" i="35" s="1"/>
  <c r="R16" i="36" s="1"/>
  <c r="R16" i="37" s="1"/>
  <c r="R14" i="34"/>
  <c r="R14" i="35" s="1"/>
  <c r="R13" i="34"/>
  <c r="R13" i="35" s="1"/>
  <c r="W26" i="36" l="1"/>
  <c r="S26" i="37"/>
  <c r="W26" i="37" s="1"/>
  <c r="T26" i="36"/>
  <c r="P26" i="37"/>
  <c r="T26" i="37" s="1"/>
  <c r="U26" i="36"/>
  <c r="Q26" i="37"/>
  <c r="U26" i="37" s="1"/>
  <c r="V26" i="36"/>
  <c r="R26" i="37"/>
  <c r="V26" i="37" s="1"/>
  <c r="U25" i="37"/>
  <c r="V25" i="37"/>
  <c r="W25" i="37"/>
  <c r="T25" i="37"/>
  <c r="S46" i="36"/>
  <c r="S46" i="37" s="1"/>
  <c r="V50" i="34"/>
  <c r="U50" i="34"/>
  <c r="W50" i="34"/>
  <c r="T50" i="34"/>
  <c r="O50" i="35"/>
  <c r="S37" i="36"/>
  <c r="S37" i="37" s="1"/>
  <c r="S51" i="35"/>
  <c r="Q46" i="36"/>
  <c r="Q46" i="37" s="1"/>
  <c r="W49" i="34"/>
  <c r="V49" i="34"/>
  <c r="U49" i="34"/>
  <c r="T49" i="34"/>
  <c r="O49" i="35"/>
  <c r="P38" i="36"/>
  <c r="P38" i="37" s="1"/>
  <c r="S40" i="36"/>
  <c r="S40" i="37" s="1"/>
  <c r="P37" i="36"/>
  <c r="P51" i="35"/>
  <c r="R37" i="36"/>
  <c r="R51" i="35"/>
  <c r="R13" i="36"/>
  <c r="R13" i="37" s="1"/>
  <c r="R14" i="36"/>
  <c r="R14" i="37"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R51" i="36" l="1"/>
  <c r="R37" i="37"/>
  <c r="R51" i="37" s="1"/>
  <c r="P51" i="36"/>
  <c r="P37" i="37"/>
  <c r="P51" i="37" s="1"/>
  <c r="S51" i="37"/>
  <c r="S51" i="36"/>
  <c r="V37" i="34"/>
  <c r="W37" i="34"/>
  <c r="T37" i="34"/>
  <c r="O37" i="35"/>
  <c r="O51" i="34"/>
  <c r="W51" i="34" s="1"/>
  <c r="O51" i="35"/>
  <c r="O49" i="36"/>
  <c r="O49" i="37" s="1"/>
  <c r="W49" i="35"/>
  <c r="V49" i="35"/>
  <c r="T49" i="35"/>
  <c r="U49" i="35"/>
  <c r="O50" i="36"/>
  <c r="O50" i="37"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T40" i="34"/>
  <c r="J52" i="34"/>
  <c r="S38" i="34"/>
  <c r="W38" i="34"/>
  <c r="V38" i="34"/>
  <c r="U38" i="34"/>
  <c r="O38" i="35"/>
  <c r="T38" i="34"/>
  <c r="Q40" i="36"/>
  <c r="Q40" i="37" s="1"/>
  <c r="U40" i="35"/>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U49" i="37" l="1"/>
  <c r="T49" i="37"/>
  <c r="W49" i="37"/>
  <c r="V49" i="37"/>
  <c r="W50" i="37"/>
  <c r="V50" i="37"/>
  <c r="U50" i="37"/>
  <c r="T50" i="37"/>
  <c r="O41" i="36"/>
  <c r="O41" i="37" s="1"/>
  <c r="W41" i="35"/>
  <c r="U41" i="35"/>
  <c r="V41" i="35"/>
  <c r="T41" i="35"/>
  <c r="Q37" i="35"/>
  <c r="Q51" i="34"/>
  <c r="U51" i="34" s="1"/>
  <c r="O46" i="36"/>
  <c r="O46" i="37" s="1"/>
  <c r="V46" i="35"/>
  <c r="T46" i="35"/>
  <c r="W46" i="35"/>
  <c r="U46" i="35"/>
  <c r="W50" i="36"/>
  <c r="T50" i="36"/>
  <c r="U50" i="36"/>
  <c r="V50" i="36"/>
  <c r="U37" i="35"/>
  <c r="O37" i="36"/>
  <c r="O37" i="37"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U40" i="37" s="1"/>
  <c r="T40" i="35"/>
  <c r="W40" i="35"/>
  <c r="O43" i="36"/>
  <c r="O43" i="37" s="1"/>
  <c r="W43" i="35"/>
  <c r="U43" i="35"/>
  <c r="V43" i="35"/>
  <c r="T43" i="35"/>
  <c r="O38" i="36"/>
  <c r="O38" i="37" s="1"/>
  <c r="T38" i="35"/>
  <c r="O44" i="36"/>
  <c r="O44" i="37" s="1"/>
  <c r="T44" i="35"/>
  <c r="V44" i="35"/>
  <c r="W44" i="35"/>
  <c r="U44" i="35"/>
  <c r="W47" i="35"/>
  <c r="O47" i="36"/>
  <c r="O47" i="37" s="1"/>
  <c r="O47" i="38" s="1"/>
  <c r="T47" i="35"/>
  <c r="U47" i="35"/>
  <c r="V47" i="35"/>
  <c r="O52" i="35"/>
  <c r="T52" i="34"/>
  <c r="K51" i="34"/>
  <c r="L51" i="34"/>
  <c r="M51" i="34"/>
  <c r="N51" i="34"/>
  <c r="N52" i="34"/>
  <c r="L52" i="34"/>
  <c r="M52" i="34"/>
  <c r="K52" i="34"/>
  <c r="J28" i="32"/>
  <c r="J29" i="32"/>
  <c r="I29" i="32"/>
  <c r="I28" i="32"/>
  <c r="H28" i="32"/>
  <c r="G28" i="32"/>
  <c r="H29" i="32"/>
  <c r="G29" i="32"/>
  <c r="V47" i="38" l="1"/>
  <c r="U47" i="38"/>
  <c r="W47" i="38"/>
  <c r="T47" i="38"/>
  <c r="O52" i="38"/>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W41" i="36"/>
  <c r="V41" i="36"/>
  <c r="U41" i="36"/>
  <c r="U52" i="35"/>
  <c r="V47" i="36"/>
  <c r="T47" i="36"/>
  <c r="U47" i="36"/>
  <c r="W47" i="36"/>
  <c r="O52" i="36"/>
  <c r="J26" i="32"/>
  <c r="J53" i="32" s="1"/>
  <c r="J25" i="32"/>
  <c r="J52" i="32" s="1"/>
  <c r="H26" i="32"/>
  <c r="H53" i="32" s="1"/>
  <c r="H25" i="32"/>
  <c r="G26" i="32"/>
  <c r="G53" i="32" s="1"/>
  <c r="G25" i="32"/>
  <c r="I26" i="32"/>
  <c r="I53" i="32" s="1"/>
  <c r="I25" i="32"/>
  <c r="F26" i="32"/>
  <c r="F25" i="32"/>
  <c r="F52" i="32" s="1"/>
  <c r="I23" i="32"/>
  <c r="I22" i="32"/>
  <c r="I49" i="32" s="1"/>
  <c r="J23" i="32"/>
  <c r="J22" i="32"/>
  <c r="H23" i="32"/>
  <c r="H22" i="32"/>
  <c r="G23" i="32"/>
  <c r="G50" i="32" s="1"/>
  <c r="G22" i="32"/>
  <c r="G49" i="32" s="1"/>
  <c r="F23" i="32"/>
  <c r="F22" i="32"/>
  <c r="J20" i="32"/>
  <c r="J47" i="32" s="1"/>
  <c r="J19" i="32"/>
  <c r="I20" i="32"/>
  <c r="I47" i="32" s="1"/>
  <c r="I19" i="32"/>
  <c r="H20" i="32"/>
  <c r="H47" i="32" s="1"/>
  <c r="H19" i="32"/>
  <c r="H46" i="32" s="1"/>
  <c r="G20" i="32"/>
  <c r="G47" i="32" s="1"/>
  <c r="G19" i="32"/>
  <c r="G46" i="32" s="1"/>
  <c r="F20" i="32"/>
  <c r="N20" i="32" s="1"/>
  <c r="F19" i="32"/>
  <c r="J17" i="32"/>
  <c r="H14" i="32"/>
  <c r="H41" i="32" s="1"/>
  <c r="H13" i="32"/>
  <c r="H40" i="32" s="1"/>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F50" i="32"/>
  <c r="AA47" i="32"/>
  <c r="H44" i="32"/>
  <c r="F36" i="32"/>
  <c r="Y31" i="32"/>
  <c r="X31" i="32"/>
  <c r="Z30" i="32"/>
  <c r="Y30" i="32"/>
  <c r="X30" i="32"/>
  <c r="AA29" i="32"/>
  <c r="AA31" i="32" s="1"/>
  <c r="Z29" i="32"/>
  <c r="Z31" i="32" s="1"/>
  <c r="AA28" i="32"/>
  <c r="AA30" i="32" s="1"/>
  <c r="F29" i="31"/>
  <c r="F20" i="31"/>
  <c r="Y58" i="30"/>
  <c r="Y57" i="30"/>
  <c r="W52" i="38" l="1"/>
  <c r="V52" i="38"/>
  <c r="T52" i="38"/>
  <c r="U52" i="38"/>
  <c r="Q51" i="36"/>
  <c r="U51" i="36" s="1"/>
  <c r="Q37" i="37"/>
  <c r="P52" i="36"/>
  <c r="T52" i="36" s="1"/>
  <c r="P41" i="37"/>
  <c r="S52" i="36"/>
  <c r="W52" i="36" s="1"/>
  <c r="S38" i="37"/>
  <c r="W51" i="37"/>
  <c r="T51" i="37"/>
  <c r="V51" i="37"/>
  <c r="R52" i="36"/>
  <c r="R38" i="37"/>
  <c r="Q52" i="36"/>
  <c r="U52" i="36" s="1"/>
  <c r="Q38" i="37"/>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P52" i="37" l="1"/>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L50" i="31" l="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S30"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S30"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O16" i="31" l="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P26" i="32"/>
  <c r="P29" i="31"/>
  <c r="P25" i="31"/>
  <c r="O23" i="32"/>
  <c r="T23" i="31"/>
  <c r="Q17" i="32"/>
  <c r="Q20" i="32"/>
  <c r="Q23" i="31"/>
  <c r="Q26" i="32"/>
  <c r="Q29" i="32"/>
  <c r="T13" i="30"/>
  <c r="O13" i="31"/>
  <c r="O25" i="31"/>
  <c r="O30" i="31" s="1"/>
  <c r="R14" i="31"/>
  <c r="R17" i="32"/>
  <c r="R20" i="31"/>
  <c r="R23" i="31"/>
  <c r="R26" i="31"/>
  <c r="V26" i="31" s="1"/>
  <c r="R29" i="31"/>
  <c r="V23"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R20" i="32" l="1"/>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W23" i="32"/>
  <c r="R23" i="32"/>
  <c r="O25" i="32"/>
  <c r="V25" i="31"/>
  <c r="U25" i="31"/>
  <c r="W25" i="31"/>
  <c r="T25" i="31"/>
  <c r="P20" i="32"/>
  <c r="O17" i="32"/>
  <c r="W17" i="31"/>
  <c r="V17" i="31"/>
  <c r="U17" i="31"/>
  <c r="T17" i="31"/>
  <c r="N58" i="3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R31" i="32" l="1"/>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F56" i="29" l="1"/>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6" i="29" l="1"/>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K57" i="29" l="1"/>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AB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R25" i="19" l="1"/>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31" i="27" s="1"/>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P57" i="26" l="1"/>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O57" i="27"/>
  <c r="Q47" i="27"/>
  <c r="R47" i="27"/>
  <c r="M46" i="26"/>
  <c r="M19" i="27"/>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O58" i="27" l="1"/>
  <c r="P43" i="28"/>
  <c r="P16" i="29"/>
  <c r="P44" i="30"/>
  <c r="P44" i="31"/>
  <c r="P44" i="32"/>
  <c r="M44" i="29"/>
  <c r="R17"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58" i="28" s="1"/>
  <c r="O26" i="29"/>
  <c r="O44" i="28"/>
  <c r="R44" i="28" s="1"/>
  <c r="O17" i="29"/>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57" i="28" s="1"/>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30" i="29" l="1"/>
  <c r="P57" i="28"/>
  <c r="R52" i="30"/>
  <c r="R52" i="31"/>
  <c r="R52" i="32"/>
  <c r="O52" i="29"/>
  <c r="N47" i="29"/>
  <c r="Q47" i="29" s="1"/>
  <c r="Q47" i="30"/>
  <c r="U47" i="30" s="1"/>
  <c r="Q47" i="31"/>
  <c r="U47" i="31" s="1"/>
  <c r="Q47" i="32"/>
  <c r="U47" i="32" s="1"/>
  <c r="Q20" i="29"/>
  <c r="Q44" i="27"/>
  <c r="N58" i="27"/>
  <c r="N53" i="28"/>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Q53" i="28"/>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O57" i="29" s="1"/>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S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R57" i="30" l="1"/>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U49" i="31"/>
  <c r="P58" i="28"/>
  <c r="S41" i="28"/>
  <c r="S43" i="28"/>
  <c r="R43" i="28"/>
  <c r="Q43" i="28"/>
  <c r="V44" i="30"/>
  <c r="R50" i="29"/>
  <c r="Q50" i="29"/>
  <c r="S50" i="29"/>
  <c r="R44" i="29"/>
  <c r="R53" i="29"/>
  <c r="R40" i="29"/>
  <c r="P49" i="30"/>
  <c r="P49" i="3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8" i="30" l="1"/>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F28" i="32"/>
  <c r="F29" i="32"/>
  <c r="O13" i="36" l="1"/>
  <c r="O13" i="37" s="1"/>
  <c r="V13" i="35"/>
  <c r="V13" i="34"/>
  <c r="F56" i="32"/>
  <c r="O29" i="32"/>
  <c r="N29" i="32"/>
  <c r="M29" i="32"/>
  <c r="L29" i="32"/>
  <c r="K29" i="32"/>
  <c r="F31" i="32"/>
  <c r="N28" i="32"/>
  <c r="O28" i="32"/>
  <c r="L28" i="32"/>
  <c r="F55" i="32"/>
  <c r="F30" i="32"/>
  <c r="K28" i="32"/>
  <c r="M28" i="32"/>
  <c r="F37" i="33"/>
  <c r="L13" i="33"/>
  <c r="K13" i="33"/>
  <c r="M13" i="33"/>
  <c r="O14" i="34"/>
  <c r="O14" i="35" s="1"/>
  <c r="V13" i="37" l="1"/>
  <c r="V14" i="35"/>
  <c r="O14" i="36"/>
  <c r="O14" i="37"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14" i="37" l="1"/>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V16" i="35"/>
  <c r="O17" i="36"/>
  <c r="O17" i="37" s="1"/>
  <c r="V17" i="35"/>
  <c r="V16" i="34"/>
  <c r="V17" i="34"/>
  <c r="V20" i="33"/>
  <c r="O20" i="34"/>
  <c r="O20" i="35" s="1"/>
  <c r="V19" i="33"/>
  <c r="O19" i="34"/>
  <c r="O19" i="35" s="1"/>
  <c r="F41" i="33"/>
  <c r="M17" i="33"/>
  <c r="F40" i="33"/>
  <c r="M16" i="33"/>
  <c r="V16" i="33"/>
  <c r="M20" i="33"/>
  <c r="F44" i="33"/>
  <c r="M44" i="33" s="1"/>
  <c r="V17" i="33"/>
  <c r="M19" i="33"/>
  <c r="F43" i="33"/>
  <c r="M43" i="33" s="1"/>
  <c r="R27" i="36" l="1"/>
  <c r="R22" i="37"/>
  <c r="R27" i="37" s="1"/>
  <c r="V16" i="37"/>
  <c r="O27" i="37"/>
  <c r="V17" i="37"/>
  <c r="R28" i="36"/>
  <c r="R23" i="37"/>
  <c r="R28" i="37" s="1"/>
  <c r="V16" i="36"/>
  <c r="O19" i="36"/>
  <c r="O19" i="37" s="1"/>
  <c r="V19" i="35"/>
  <c r="V17" i="36"/>
  <c r="O20" i="36"/>
  <c r="O20" i="37" s="1"/>
  <c r="V20" i="35"/>
  <c r="V20" i="34"/>
  <c r="V19" i="34"/>
  <c r="O27" i="33"/>
  <c r="V27" i="33" s="1"/>
  <c r="O22" i="34"/>
  <c r="O22" i="35" s="1"/>
  <c r="O22" i="36" s="1"/>
  <c r="O22" i="37" s="1"/>
  <c r="O28" i="33"/>
  <c r="V28" i="33" s="1"/>
  <c r="O23" i="34"/>
  <c r="O23" i="35" s="1"/>
  <c r="O23" i="36" s="1"/>
  <c r="O23" i="37" s="1"/>
  <c r="O23" i="38" s="1"/>
  <c r="M40" i="33"/>
  <c r="N23" i="33"/>
  <c r="L23" i="33"/>
  <c r="F47" i="33"/>
  <c r="M23" i="33"/>
  <c r="V23" i="33"/>
  <c r="U23" i="33"/>
  <c r="F28" i="33"/>
  <c r="M28" i="33" s="1"/>
  <c r="F27" i="33"/>
  <c r="M27" i="33" s="1"/>
  <c r="M22" i="33"/>
  <c r="N22" i="33"/>
  <c r="L22" i="33"/>
  <c r="F46" i="33"/>
  <c r="F51" i="33" s="1"/>
  <c r="M51" i="33" s="1"/>
  <c r="U22" i="33"/>
  <c r="V22" i="33"/>
  <c r="M41" i="33"/>
  <c r="O28" i="37" l="1"/>
  <c r="T23" i="38"/>
  <c r="O28" i="38"/>
  <c r="W23" i="38"/>
  <c r="V23" i="38"/>
  <c r="U23" i="38"/>
  <c r="V28" i="37"/>
  <c r="V27" i="37"/>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W28" i="38" l="1"/>
  <c r="V28" i="38"/>
  <c r="U28" i="38"/>
  <c r="T28" i="38"/>
  <c r="V27" i="36"/>
  <c r="V28" i="36"/>
  <c r="V28" i="35"/>
  <c r="V27" i="35"/>
  <c r="V27" i="34"/>
  <c r="V28" i="34"/>
  <c r="Q13" i="34"/>
  <c r="Q13" i="35" s="1"/>
  <c r="Q14" i="34"/>
  <c r="Q14" i="35" s="1"/>
  <c r="P14" i="34"/>
  <c r="P14" i="35" s="1"/>
  <c r="P13" i="34"/>
  <c r="P13" i="35" s="1"/>
  <c r="P13" i="36" l="1"/>
  <c r="P13" i="37" s="1"/>
  <c r="T13" i="37" s="1"/>
  <c r="T13" i="35"/>
  <c r="P14" i="36"/>
  <c r="P14" i="37" s="1"/>
  <c r="T14" i="37" s="1"/>
  <c r="T14" i="35"/>
  <c r="Q13" i="36"/>
  <c r="Q13" i="37" s="1"/>
  <c r="U13" i="35"/>
  <c r="Q14" i="36"/>
  <c r="Q14" i="37"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U14" i="37" l="1"/>
  <c r="U13" i="37"/>
  <c r="U19" i="34"/>
  <c r="Q19" i="35"/>
  <c r="U16" i="34"/>
  <c r="Q16" i="35"/>
  <c r="U13" i="36"/>
  <c r="S13" i="36"/>
  <c r="S13" i="37" s="1"/>
  <c r="W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S27" i="35" l="1"/>
  <c r="W27" i="35" s="1"/>
  <c r="Q20" i="36"/>
  <c r="U20" i="35"/>
  <c r="S22" i="36"/>
  <c r="W22" i="35"/>
  <c r="P20" i="36"/>
  <c r="T20" i="35"/>
  <c r="Q16" i="36"/>
  <c r="Q16" i="37" s="1"/>
  <c r="U16" i="35"/>
  <c r="Q27" i="35"/>
  <c r="U27" i="35" s="1"/>
  <c r="S19" i="36"/>
  <c r="W19" i="35"/>
  <c r="S20" i="36"/>
  <c r="W20" i="35"/>
  <c r="W23" i="34"/>
  <c r="S23" i="35"/>
  <c r="S28" i="35" s="1"/>
  <c r="W28" i="35" s="1"/>
  <c r="P22" i="36"/>
  <c r="T22" i="35"/>
  <c r="Q17" i="36"/>
  <c r="Q17" i="37" s="1"/>
  <c r="U17" i="35"/>
  <c r="Q28" i="35"/>
  <c r="U28" i="35" s="1"/>
  <c r="P23" i="36"/>
  <c r="T23" i="35"/>
  <c r="W14" i="36"/>
  <c r="Q19" i="36"/>
  <c r="U19" i="35"/>
  <c r="W13" i="36"/>
  <c r="P16" i="36"/>
  <c r="P16" i="37" s="1"/>
  <c r="T16" i="35"/>
  <c r="P27" i="35"/>
  <c r="T27" i="35" s="1"/>
  <c r="T17" i="35"/>
  <c r="P17" i="36"/>
  <c r="P17" i="37" s="1"/>
  <c r="P28" i="35"/>
  <c r="T28" i="35" s="1"/>
  <c r="S17" i="36"/>
  <c r="W17" i="35"/>
  <c r="P19" i="36"/>
  <c r="T19" i="35"/>
  <c r="S16" i="36"/>
  <c r="W16" i="35"/>
  <c r="S28" i="34"/>
  <c r="W28" i="34" s="1"/>
  <c r="N37" i="33"/>
  <c r="J51" i="33"/>
  <c r="N51" i="33" s="1"/>
  <c r="N38" i="33"/>
  <c r="J52" i="33"/>
  <c r="N52" i="33" s="1"/>
  <c r="T20" i="36" l="1"/>
  <c r="P20" i="37"/>
  <c r="T20" i="37" s="1"/>
  <c r="W20" i="36"/>
  <c r="S20" i="37"/>
  <c r="W20" i="37" s="1"/>
  <c r="T19" i="36"/>
  <c r="P19" i="37"/>
  <c r="T19" i="37" s="1"/>
  <c r="U20" i="36"/>
  <c r="Q20" i="37"/>
  <c r="U20" i="37" s="1"/>
  <c r="T23" i="36"/>
  <c r="P23" i="37"/>
  <c r="T23" i="37" s="1"/>
  <c r="W19" i="36"/>
  <c r="S19" i="37"/>
  <c r="W19" i="37" s="1"/>
  <c r="U19" i="36"/>
  <c r="Q19" i="37"/>
  <c r="U19" i="37" s="1"/>
  <c r="T22" i="36"/>
  <c r="P22" i="37"/>
  <c r="T22" i="37" s="1"/>
  <c r="W22" i="36"/>
  <c r="S22" i="37"/>
  <c r="W22" i="37" s="1"/>
  <c r="W17" i="36"/>
  <c r="S17" i="37"/>
  <c r="W16" i="36"/>
  <c r="S16" i="37"/>
  <c r="U17" i="37"/>
  <c r="Q28" i="37"/>
  <c r="U28" i="37" s="1"/>
  <c r="U16" i="37"/>
  <c r="T17" i="37"/>
  <c r="T16" i="37"/>
  <c r="T16" i="36"/>
  <c r="P27" i="36"/>
  <c r="T27" i="36" s="1"/>
  <c r="S23" i="36"/>
  <c r="S23" i="37" s="1"/>
  <c r="W23" i="37" s="1"/>
  <c r="W23" i="35"/>
  <c r="S27" i="36"/>
  <c r="W27" i="36" s="1"/>
  <c r="U17" i="36"/>
  <c r="Q28" i="36"/>
  <c r="U28" i="36" s="1"/>
  <c r="U16" i="36"/>
  <c r="Q27" i="36"/>
  <c r="U27" i="36" s="1"/>
  <c r="T17" i="36"/>
  <c r="P28" i="36"/>
  <c r="T28" i="36" s="1"/>
  <c r="P28" i="37" l="1"/>
  <c r="T28" i="37" s="1"/>
  <c r="Q27" i="37"/>
  <c r="U27" i="37" s="1"/>
  <c r="P27" i="37"/>
  <c r="T27" i="37" s="1"/>
  <c r="W17" i="37"/>
  <c r="S28" i="37"/>
  <c r="W28" i="37" s="1"/>
  <c r="S27" i="37"/>
  <c r="W27" i="37" s="1"/>
  <c r="W16" i="37"/>
  <c r="W23" i="36"/>
  <c r="S28" i="36"/>
  <c r="W28"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tc={EB20F34A-B1CA-4390-9F24-C60481D66B6C}</author>
  </authors>
  <commentList>
    <comment ref="F28"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Las Palmas and Alicante is included</t>
      </text>
    </comment>
  </commentList>
</comments>
</file>

<file path=xl/sharedStrings.xml><?xml version="1.0" encoding="utf-8"?>
<sst xmlns="http://schemas.openxmlformats.org/spreadsheetml/2006/main" count="1750" uniqueCount="129">
  <si>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</si>
  <si>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</si>
  <si>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</si>
  <si>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</si>
  <si>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</si>
  <si>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</si>
  <si>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</si>
  <si>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</si>
  <si>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</si>
  <si>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</si>
  <si>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</si>
  <si>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</si>
  <si>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</si>
  <si>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</si>
  <si>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</si>
  <si>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</si>
  <si>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</si>
  <si>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</si>
  <si>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</si>
  <si>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</si>
  <si>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</si>
  <si>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</si>
  <si>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</si>
  <si>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</si>
  <si>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</si>
  <si>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</si>
  <si>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</si>
  <si>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</si>
  <si>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</si>
  <si>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</si>
  <si>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</si>
  <si>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</si>
  <si>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</si>
  <si>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</si>
  <si>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</si>
  <si>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</si>
  <si>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</si>
  <si>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</si>
  <si>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</si>
  <si>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</si>
  <si>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</si>
  <si>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</si>
  <si>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</si>
  <si>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</si>
  <si>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</si>
  <si>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</si>
  <si>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</si>
  <si>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</si>
  <si>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</si>
  <si>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</si>
  <si>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</si>
  <si>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</si>
  <si>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</si>
  <si>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</si>
  <si>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</si>
  <si>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</si>
  <si>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</si>
  <si>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</si>
  <si>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</si>
  <si>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</si>
  <si>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</si>
  <si>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</si>
  <si>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</si>
  <si>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</si>
  <si>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</si>
  <si>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</si>
  <si>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</si>
  <si>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</si>
  <si>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</si>
  <si>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</si>
  <si>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</si>
  <si>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</si>
  <si>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</si>
  <si>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</si>
  <si>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</si>
  <si>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</si>
  <si>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</si>
  <si>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</si>
  <si>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</si>
  <si>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</si>
  <si>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</si>
  <si>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</si>
  <si>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</si>
  <si>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</si>
  <si>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</si>
  <si>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</si>
  <si>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</si>
  <si>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</si>
  <si>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</si>
  <si>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</si>
  <si>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</si>
  <si>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</si>
  <si>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</si>
  <si>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</si>
  <si>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</si>
  <si>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</si>
  <si>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</si>
  <si>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</si>
  <si>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</si>
  <si>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</si>
  <si>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</si>
  <si>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</si>
  <si>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</si>
  <si>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</si>
  <si>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</si>
  <si>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</si>
  <si>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</si>
  <si>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</si>
  <si>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</si>
  <si>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</si>
  <si>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</si>
  <si>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</si>
  <si>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</si>
  <si>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</si>
  <si>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</si>
  <si>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</si>
  <si>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</si>
  <si>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</si>
  <si>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</si>
  <si>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</si>
  <si>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</si>
  <si>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</si>
  <si>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</si>
  <si>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</si>
  <si>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</si>
  <si>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</si>
  <si>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</si>
  <si>
    <t>Monthly Cruise Occupany Ratio GPH for 2022-2023</t>
  </si>
  <si>
    <t>Oct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</si>
</sst>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
      <left style="thin">
        <color indexed="64"/>
      </left>
      <right/>
      <top/>
      <bottom style="thin">
        <color indexed="64"/>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60">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49" fontId="17" fillId="3" borderId="0" xfId="2" quotePrefix="1" applyNumberFormat="1" applyFont="1" applyFill="1"/>
    <xf numFmtId="168" fontId="17" fillId="7" borderId="3" xfId="7" applyNumberFormat="1" applyFont="1" applyFill="1" applyBorder="1" applyAlignment="1" applyProtection="1">
      <alignment horizontal="right" indent="1"/>
    </xf>
    <xf numFmtId="168" fontId="17" fillId="3" borderId="3" xfId="7" applyNumberFormat="1" applyFont="1" applyFill="1" applyBorder="1" applyAlignment="1" applyProtection="1">
      <alignment horizontal="right" indent="1"/>
    </xf>
    <xf numFmtId="168" fontId="17" fillId="7" borderId="23" xfId="7" applyNumberFormat="1" applyFont="1" applyFill="1" applyBorder="1" applyAlignment="1" applyProtection="1">
      <alignment horizontal="right" indent="1"/>
    </xf>
    <xf numFmtId="171" fontId="30" fillId="2" borderId="23" xfId="1" applyNumberFormat="1" applyFont="1" applyBorder="1" applyAlignment="1">
      <alignment horizontal="right"/>
    </xf>
    <xf numFmtId="0" fontId="20" fillId="5" borderId="7" xfId="0" applyFont="1" applyFill="1" applyBorder="1" applyAlignment="1">
      <alignment horizontal="center" vertical="center" wrapText="1"/>
    </xf>
    <xf numFmtId="168" fontId="17" fillId="7" borderId="7" xfId="7" applyNumberFormat="1" applyFont="1" applyFill="1" applyBorder="1" applyAlignment="1" applyProtection="1">
      <alignment horizontal="right" indent="1"/>
    </xf>
    <xf numFmtId="168" fontId="17" fillId="3" borderId="7" xfId="7" applyNumberFormat="1" applyFont="1" applyFill="1" applyBorder="1" applyAlignment="1" applyProtection="1">
      <alignment horizontal="right" indent="1"/>
    </xf>
    <xf numFmtId="168" fontId="17" fillId="7" borderId="24" xfId="7" applyNumberFormat="1" applyFont="1" applyFill="1" applyBorder="1" applyAlignment="1" applyProtection="1">
      <alignment horizontal="right" indent="1"/>
    </xf>
    <xf numFmtId="168" fontId="17" fillId="7" borderId="9" xfId="7" applyNumberFormat="1" applyFont="1" applyFill="1" applyBorder="1" applyAlignment="1" applyProtection="1">
      <alignment horizontal="right" indent="1"/>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164" fontId="18" fillId="2" borderId="6" xfId="1" applyNumberFormat="1"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8" fillId="2" borderId="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xr:uid="{00000000-0005-0000-0000-000001000000}"/>
    <cellStyle name="Header1" xfId="4" xr:uid="{00000000-0005-0000-0000-000002000000}"/>
    <cellStyle name="Line_ClosingBal" xfId="6" xr:uid="{00000000-0005-0000-0000-000003000000}"/>
    <cellStyle name="Normal" xfId="0" builtinId="0"/>
    <cellStyle name="Normal 2" xfId="2" xr:uid="{00000000-0005-0000-0000-000005000000}"/>
    <cellStyle name="Percent" xfId="8" builtinId="5"/>
    <cellStyle name="Sheet_Header" xfId="1" xr:uid="{00000000-0005-0000-0000-000007000000}"/>
    <cellStyle name="Sheet_Header2" xfId="3" xr:uid="{00000000-0005-0000-0000-000008000000}"/>
    <cellStyle name="Unit" xfId="5" xr:uid="{00000000-0005-0000-0000-000009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haredStrings" Target="sharedString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65330</xdr:rowOff>
    </xdr:from>
    <xdr:to>
      <xdr:col>17</xdr:col>
      <xdr:colOff>571500</xdr:colOff>
      <xdr:row>25</xdr:row>
      <xdr:rowOff>212911</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1"/>
          <a:ext cx="9965615" cy="5246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started in the end of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(Alicante Cruise Port*,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Montenegro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endParaRPr lang="de-DE" sz="1000" i="1">
            <a:solidFill>
              <a:sysClr val="windowText" lastClr="000000"/>
            </a:solidFill>
            <a:latin typeface="+mn-l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147530</xdr:colOff>
      <xdr:row>0</xdr:row>
      <xdr:rowOff>0</xdr:rowOff>
    </xdr:from>
    <xdr:to>
      <xdr:col>28</xdr:col>
      <xdr:colOff>42332</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22971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446C3065-F0E5-4C1C-AA67-14A8CC007714}"/>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BA47AC32-E70B-4F2F-B7E2-470C2D80D013}"/>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9EE2019D-41C8-4411-A3B5-3162AF489BEA}"/>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0E5E1694-B89A-4B49-8332-1A661B082F18}"/>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gyholding.sharepoint.com/sites/Finance/Shared%20Documents/General/2023/KPI/Monthly&amp;KPI/12/Traffic%20Stats%20Template.xlsx" TargetMode="External"/><Relationship Id="rId1" Type="http://schemas.openxmlformats.org/officeDocument/2006/relationships/externalLinkPath" Target="https://gyholding.sharepoint.com/sites/Finance/Shared%20Documents/General/2023/KPI/Monthly&amp;KPI/12/Traffic%20Stats%20Templ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artin%20Brown\AppData\Local\Microsoft\Windows\INetCache\Content.Outlook\LU4KSK71\Monthly%20Pax%20KPIs%202019%20vs%202023_March%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
      <sheetName val="Disclaimer"/>
      <sheetName val="Notes"/>
      <sheetName val="Occupancy_2023"/>
      <sheetName val="Traffic&gt;"/>
      <sheetName val="MONTHLY"/>
      <sheetName val="DATA BACKUP"/>
      <sheetName val="Nov-23"/>
      <sheetName val="Oct-23"/>
      <sheetName val="Sep-23"/>
      <sheetName val="Aug-23"/>
      <sheetName val="July-23"/>
      <sheetName val="June-23"/>
      <sheetName val="May-23"/>
      <sheetName val="Apr-23"/>
      <sheetName val="Mar-23"/>
      <sheetName val="Mar-23_old structure"/>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row r="3">
          <cell r="Q3" t="str">
            <v>January</v>
          </cell>
          <cell r="R3" t="str">
            <v>February</v>
          </cell>
          <cell r="S3" t="str">
            <v>March</v>
          </cell>
          <cell r="T3" t="str">
            <v>April</v>
          </cell>
          <cell r="U3" t="str">
            <v>May</v>
          </cell>
          <cell r="V3" t="str">
            <v>June</v>
          </cell>
          <cell r="W3" t="str">
            <v>July</v>
          </cell>
          <cell r="X3" t="str">
            <v>August</v>
          </cell>
          <cell r="Y3" t="str">
            <v>September</v>
          </cell>
          <cell r="Z3" t="str">
            <v>October</v>
          </cell>
          <cell r="AA3" t="str">
            <v>November</v>
          </cell>
          <cell r="AB3" t="str">
            <v>December</v>
          </cell>
          <cell r="AE3" t="str">
            <v>January</v>
          </cell>
          <cell r="AF3" t="str">
            <v>February</v>
          </cell>
          <cell r="AG3" t="str">
            <v>March</v>
          </cell>
          <cell r="AH3" t="str">
            <v>April</v>
          </cell>
          <cell r="AI3" t="str">
            <v>May</v>
          </cell>
          <cell r="AJ3" t="str">
            <v>June</v>
          </cell>
          <cell r="AK3" t="str">
            <v>July</v>
          </cell>
          <cell r="AL3" t="str">
            <v>August</v>
          </cell>
          <cell r="AM3" t="str">
            <v>September</v>
          </cell>
          <cell r="AN3" t="str">
            <v>October</v>
          </cell>
          <cell r="AO3" t="str">
            <v>November</v>
          </cell>
          <cell r="AP3" t="str">
            <v>December</v>
          </cell>
        </row>
        <row r="4">
          <cell r="B4" t="str">
            <v>CALL</v>
          </cell>
          <cell r="Q4" t="str">
            <v>FY23</v>
          </cell>
          <cell r="T4" t="str">
            <v>FY24</v>
          </cell>
          <cell r="AE4" t="str">
            <v>FY22</v>
          </cell>
          <cell r="AH4" t="str">
            <v>FY23</v>
          </cell>
          <cell r="AS4" t="str">
            <v>FY22</v>
          </cell>
          <cell r="BG4" t="str">
            <v>FY20</v>
          </cell>
          <cell r="BX4" t="str">
            <v>FY20</v>
          </cell>
        </row>
        <row r="5">
          <cell r="B5" t="str">
            <v>Americas</v>
          </cell>
          <cell r="Q5">
            <v>188</v>
          </cell>
          <cell r="R5">
            <v>161</v>
          </cell>
          <cell r="S5">
            <v>181</v>
          </cell>
          <cell r="T5">
            <v>129</v>
          </cell>
          <cell r="U5">
            <v>99</v>
          </cell>
          <cell r="V5">
            <v>95</v>
          </cell>
          <cell r="W5">
            <v>105</v>
          </cell>
          <cell r="X5">
            <v>99</v>
          </cell>
          <cell r="Y5">
            <v>98</v>
          </cell>
          <cell r="Z5">
            <v>81</v>
          </cell>
          <cell r="AA5">
            <v>165</v>
          </cell>
          <cell r="AB5">
            <v>221</v>
          </cell>
          <cell r="AE5">
            <v>164</v>
          </cell>
          <cell r="AF5">
            <v>162</v>
          </cell>
          <cell r="AG5">
            <v>204</v>
          </cell>
          <cell r="AH5">
            <v>136</v>
          </cell>
          <cell r="AI5">
            <v>83</v>
          </cell>
          <cell r="AJ5">
            <v>77</v>
          </cell>
          <cell r="AK5">
            <v>84</v>
          </cell>
          <cell r="AL5">
            <v>81</v>
          </cell>
          <cell r="AM5">
            <v>82</v>
          </cell>
          <cell r="AN5">
            <v>78</v>
          </cell>
          <cell r="AO5">
            <v>144</v>
          </cell>
          <cell r="AP5">
            <v>191</v>
          </cell>
          <cell r="AS5">
            <v>0</v>
          </cell>
          <cell r="AT5">
            <v>0</v>
          </cell>
          <cell r="AU5">
            <v>0</v>
          </cell>
          <cell r="AV5">
            <v>0</v>
          </cell>
          <cell r="AW5">
            <v>0</v>
          </cell>
          <cell r="AX5">
            <v>7</v>
          </cell>
          <cell r="AY5">
            <v>28</v>
          </cell>
          <cell r="AZ5">
            <v>51</v>
          </cell>
          <cell r="BA5">
            <v>60</v>
          </cell>
          <cell r="BB5">
            <v>89</v>
          </cell>
          <cell r="BC5">
            <v>115</v>
          </cell>
          <cell r="BD5">
            <v>172</v>
          </cell>
          <cell r="BG5">
            <v>187</v>
          </cell>
          <cell r="BH5">
            <v>175</v>
          </cell>
          <cell r="BI5">
            <v>147</v>
          </cell>
          <cell r="BJ5">
            <v>42</v>
          </cell>
          <cell r="BK5">
            <v>0</v>
          </cell>
          <cell r="BL5">
            <v>0</v>
          </cell>
          <cell r="BM5">
            <v>0</v>
          </cell>
          <cell r="BN5">
            <v>0</v>
          </cell>
          <cell r="BO5">
            <v>0</v>
          </cell>
          <cell r="BP5">
            <v>0</v>
          </cell>
          <cell r="BQ5">
            <v>0</v>
          </cell>
          <cell r="BR5">
            <v>0</v>
          </cell>
          <cell r="BU5">
            <v>189</v>
          </cell>
          <cell r="BV5">
            <v>157</v>
          </cell>
          <cell r="BW5">
            <v>170</v>
          </cell>
          <cell r="BX5">
            <v>129</v>
          </cell>
          <cell r="BY5">
            <v>90</v>
          </cell>
          <cell r="BZ5">
            <v>97</v>
          </cell>
          <cell r="CA5">
            <v>101</v>
          </cell>
          <cell r="CB5">
            <v>97</v>
          </cell>
          <cell r="CC5">
            <v>79</v>
          </cell>
          <cell r="CD5">
            <v>110</v>
          </cell>
          <cell r="CE5">
            <v>172</v>
          </cell>
          <cell r="CF5">
            <v>200</v>
          </cell>
        </row>
        <row r="6">
          <cell r="B6" t="str">
            <v>Antigua</v>
          </cell>
          <cell r="Q6">
            <v>68</v>
          </cell>
          <cell r="R6">
            <v>61</v>
          </cell>
          <cell r="S6">
            <v>57</v>
          </cell>
          <cell r="T6">
            <v>23</v>
          </cell>
          <cell r="U6">
            <v>9</v>
          </cell>
          <cell r="V6">
            <v>2</v>
          </cell>
          <cell r="W6">
            <v>4</v>
          </cell>
          <cell r="X6">
            <v>3</v>
          </cell>
          <cell r="Y6">
            <v>0</v>
          </cell>
          <cell r="Z6">
            <v>4</v>
          </cell>
          <cell r="AA6">
            <v>52</v>
          </cell>
          <cell r="AB6">
            <v>79</v>
          </cell>
          <cell r="AE6">
            <v>64</v>
          </cell>
          <cell r="AF6">
            <v>59</v>
          </cell>
          <cell r="AG6">
            <v>74</v>
          </cell>
          <cell r="AH6">
            <v>25</v>
          </cell>
          <cell r="AI6">
            <v>3</v>
          </cell>
          <cell r="AJ6">
            <v>1</v>
          </cell>
          <cell r="AK6">
            <v>1</v>
          </cell>
          <cell r="AL6">
            <v>0</v>
          </cell>
          <cell r="AM6">
            <v>2</v>
          </cell>
          <cell r="AN6">
            <v>4</v>
          </cell>
          <cell r="AO6">
            <v>40</v>
          </cell>
          <cell r="AP6">
            <v>73</v>
          </cell>
          <cell r="AS6">
            <v>0</v>
          </cell>
          <cell r="AT6">
            <v>0</v>
          </cell>
          <cell r="AU6">
            <v>0</v>
          </cell>
          <cell r="AV6">
            <v>0</v>
          </cell>
          <cell r="AW6">
            <v>0</v>
          </cell>
          <cell r="AX6">
            <v>0</v>
          </cell>
          <cell r="AY6">
            <v>6</v>
          </cell>
          <cell r="AZ6">
            <v>7</v>
          </cell>
          <cell r="BA6">
            <v>3</v>
          </cell>
          <cell r="BB6">
            <v>4</v>
          </cell>
          <cell r="BC6">
            <v>21</v>
          </cell>
          <cell r="BD6">
            <v>70</v>
          </cell>
          <cell r="BG6">
            <v>61</v>
          </cell>
          <cell r="BH6">
            <v>55</v>
          </cell>
          <cell r="BI6">
            <v>29</v>
          </cell>
          <cell r="BJ6">
            <v>0</v>
          </cell>
          <cell r="BK6">
            <v>0</v>
          </cell>
          <cell r="BL6">
            <v>0</v>
          </cell>
          <cell r="BM6">
            <v>0</v>
          </cell>
          <cell r="BN6">
            <v>0</v>
          </cell>
          <cell r="BO6">
            <v>0</v>
          </cell>
          <cell r="BP6">
            <v>0</v>
          </cell>
          <cell r="BQ6">
            <v>0</v>
          </cell>
          <cell r="BR6">
            <v>0</v>
          </cell>
          <cell r="BU6">
            <v>76</v>
          </cell>
          <cell r="BV6">
            <v>62</v>
          </cell>
          <cell r="BW6">
            <v>62</v>
          </cell>
          <cell r="BX6">
            <v>27</v>
          </cell>
          <cell r="BY6">
            <v>8</v>
          </cell>
          <cell r="BZ6">
            <v>5</v>
          </cell>
          <cell r="CA6">
            <v>6</v>
          </cell>
          <cell r="CB6">
            <v>4</v>
          </cell>
          <cell r="CC6">
            <v>3</v>
          </cell>
          <cell r="CD6">
            <v>13</v>
          </cell>
          <cell r="CE6">
            <v>51</v>
          </cell>
          <cell r="CF6">
            <v>69</v>
          </cell>
        </row>
        <row r="7">
          <cell r="B7" t="str">
            <v>Nassau</v>
          </cell>
          <cell r="Q7">
            <v>120</v>
          </cell>
          <cell r="R7">
            <v>100</v>
          </cell>
          <cell r="S7">
            <v>124</v>
          </cell>
          <cell r="T7">
            <v>106</v>
          </cell>
          <cell r="U7">
            <v>84</v>
          </cell>
          <cell r="V7">
            <v>83</v>
          </cell>
          <cell r="W7">
            <v>88</v>
          </cell>
          <cell r="X7">
            <v>88</v>
          </cell>
          <cell r="Y7">
            <v>85</v>
          </cell>
          <cell r="Z7">
            <v>76</v>
          </cell>
          <cell r="AA7">
            <v>113</v>
          </cell>
          <cell r="AB7">
            <v>142</v>
          </cell>
          <cell r="AE7">
            <v>100</v>
          </cell>
          <cell r="AF7">
            <v>103</v>
          </cell>
          <cell r="AG7">
            <v>130</v>
          </cell>
          <cell r="AH7">
            <v>111</v>
          </cell>
          <cell r="AI7">
            <v>80</v>
          </cell>
          <cell r="AJ7">
            <v>76</v>
          </cell>
          <cell r="AK7">
            <v>83</v>
          </cell>
          <cell r="AL7">
            <v>81</v>
          </cell>
          <cell r="AM7">
            <v>80</v>
          </cell>
          <cell r="AN7">
            <v>74</v>
          </cell>
          <cell r="AO7">
            <v>104</v>
          </cell>
          <cell r="AP7">
            <v>118</v>
          </cell>
          <cell r="AS7">
            <v>0</v>
          </cell>
          <cell r="AT7">
            <v>0</v>
          </cell>
          <cell r="AU7">
            <v>0</v>
          </cell>
          <cell r="AV7">
            <v>0</v>
          </cell>
          <cell r="AW7">
            <v>0</v>
          </cell>
          <cell r="AX7">
            <v>7</v>
          </cell>
          <cell r="AY7">
            <v>22</v>
          </cell>
          <cell r="AZ7">
            <v>44</v>
          </cell>
          <cell r="BA7">
            <v>57</v>
          </cell>
          <cell r="BB7">
            <v>85</v>
          </cell>
          <cell r="BC7">
            <v>94</v>
          </cell>
          <cell r="BD7">
            <v>102</v>
          </cell>
          <cell r="BG7">
            <v>126</v>
          </cell>
          <cell r="BH7">
            <v>120</v>
          </cell>
          <cell r="BI7">
            <v>118</v>
          </cell>
          <cell r="BJ7">
            <v>42</v>
          </cell>
          <cell r="BK7">
            <v>0</v>
          </cell>
          <cell r="BL7">
            <v>0</v>
          </cell>
          <cell r="BM7">
            <v>0</v>
          </cell>
          <cell r="BN7">
            <v>0</v>
          </cell>
          <cell r="BO7">
            <v>0</v>
          </cell>
          <cell r="BP7">
            <v>0</v>
          </cell>
          <cell r="BQ7">
            <v>0</v>
          </cell>
          <cell r="BR7">
            <v>0</v>
          </cell>
          <cell r="BU7">
            <v>113</v>
          </cell>
          <cell r="BV7">
            <v>95</v>
          </cell>
          <cell r="BW7">
            <v>108</v>
          </cell>
          <cell r="BX7">
            <v>102</v>
          </cell>
          <cell r="BY7">
            <v>82</v>
          </cell>
          <cell r="BZ7">
            <v>92</v>
          </cell>
          <cell r="CA7">
            <v>95</v>
          </cell>
          <cell r="CB7">
            <v>93</v>
          </cell>
          <cell r="CC7">
            <v>76</v>
          </cell>
          <cell r="CD7">
            <v>97</v>
          </cell>
          <cell r="CE7">
            <v>121</v>
          </cell>
          <cell r="CF7">
            <v>131</v>
          </cell>
        </row>
        <row r="8">
          <cell r="B8" t="str">
            <v>Prince Rupert</v>
          </cell>
          <cell r="Q8">
            <v>0</v>
          </cell>
          <cell r="R8">
            <v>0</v>
          </cell>
          <cell r="S8">
            <v>0</v>
          </cell>
          <cell r="T8">
            <v>0</v>
          </cell>
          <cell r="U8">
            <v>6</v>
          </cell>
          <cell r="V8">
            <v>10</v>
          </cell>
          <cell r="W8">
            <v>13</v>
          </cell>
          <cell r="X8">
            <v>8</v>
          </cell>
          <cell r="Y8">
            <v>13</v>
          </cell>
          <cell r="Z8">
            <v>1</v>
          </cell>
          <cell r="AA8">
            <v>0</v>
          </cell>
          <cell r="AB8">
            <v>0</v>
          </cell>
          <cell r="AE8">
            <v>0</v>
          </cell>
          <cell r="AF8">
            <v>0</v>
          </cell>
          <cell r="AG8">
            <v>0</v>
          </cell>
          <cell r="AH8">
            <v>0</v>
          </cell>
          <cell r="AI8">
            <v>0</v>
          </cell>
          <cell r="AJ8">
            <v>0</v>
          </cell>
          <cell r="AK8">
            <v>0</v>
          </cell>
          <cell r="AL8">
            <v>0</v>
          </cell>
          <cell r="AM8">
            <v>0</v>
          </cell>
          <cell r="AN8">
            <v>0</v>
          </cell>
          <cell r="AO8">
            <v>0</v>
          </cell>
          <cell r="AP8">
            <v>0</v>
          </cell>
          <cell r="AS8">
            <v>0</v>
          </cell>
          <cell r="AT8">
            <v>0</v>
          </cell>
          <cell r="AU8">
            <v>0</v>
          </cell>
          <cell r="AV8">
            <v>0</v>
          </cell>
          <cell r="AW8">
            <v>0</v>
          </cell>
          <cell r="AX8">
            <v>0</v>
          </cell>
          <cell r="AY8">
            <v>0</v>
          </cell>
          <cell r="AZ8">
            <v>0</v>
          </cell>
          <cell r="BA8">
            <v>0</v>
          </cell>
          <cell r="BB8">
            <v>0</v>
          </cell>
          <cell r="BC8">
            <v>0</v>
          </cell>
          <cell r="BD8">
            <v>0</v>
          </cell>
          <cell r="BG8">
            <v>0</v>
          </cell>
          <cell r="BH8">
            <v>0</v>
          </cell>
          <cell r="BI8">
            <v>0</v>
          </cell>
          <cell r="BJ8">
            <v>0</v>
          </cell>
          <cell r="BK8">
            <v>0</v>
          </cell>
          <cell r="BL8">
            <v>0</v>
          </cell>
          <cell r="BM8">
            <v>0</v>
          </cell>
          <cell r="BN8">
            <v>0</v>
          </cell>
          <cell r="BO8">
            <v>0</v>
          </cell>
          <cell r="BP8">
            <v>0</v>
          </cell>
          <cell r="BQ8">
            <v>0</v>
          </cell>
          <cell r="BR8">
            <v>0</v>
          </cell>
          <cell r="BU8">
            <v>0</v>
          </cell>
          <cell r="BV8">
            <v>0</v>
          </cell>
          <cell r="BW8">
            <v>0</v>
          </cell>
          <cell r="BX8">
            <v>0</v>
          </cell>
          <cell r="BY8">
            <v>0</v>
          </cell>
          <cell r="BZ8">
            <v>0</v>
          </cell>
          <cell r="CA8">
            <v>0</v>
          </cell>
          <cell r="CB8">
            <v>0</v>
          </cell>
          <cell r="CC8">
            <v>0</v>
          </cell>
          <cell r="CD8">
            <v>0</v>
          </cell>
          <cell r="CE8">
            <v>0</v>
          </cell>
          <cell r="CF8">
            <v>0</v>
          </cell>
        </row>
        <row r="9">
          <cell r="B9" t="str">
            <v>Central Med</v>
          </cell>
          <cell r="Q9">
            <v>5</v>
          </cell>
          <cell r="R9">
            <v>6</v>
          </cell>
          <cell r="S9">
            <v>16</v>
          </cell>
          <cell r="T9">
            <v>46</v>
          </cell>
          <cell r="U9">
            <v>70</v>
          </cell>
          <cell r="V9">
            <v>73</v>
          </cell>
          <cell r="W9">
            <v>70</v>
          </cell>
          <cell r="X9">
            <v>71</v>
          </cell>
          <cell r="Y9">
            <v>68</v>
          </cell>
          <cell r="Z9">
            <v>89</v>
          </cell>
          <cell r="AA9">
            <v>49</v>
          </cell>
          <cell r="AB9">
            <v>12</v>
          </cell>
          <cell r="AE9">
            <v>3</v>
          </cell>
          <cell r="AF9">
            <v>7</v>
          </cell>
          <cell r="AG9">
            <v>26</v>
          </cell>
          <cell r="AH9">
            <v>56</v>
          </cell>
          <cell r="AI9">
            <v>71</v>
          </cell>
          <cell r="AJ9">
            <v>89</v>
          </cell>
          <cell r="AK9">
            <v>61</v>
          </cell>
          <cell r="AL9">
            <v>63</v>
          </cell>
          <cell r="AM9">
            <v>74</v>
          </cell>
          <cell r="AN9">
            <v>89</v>
          </cell>
          <cell r="AO9">
            <v>27</v>
          </cell>
          <cell r="AP9">
            <v>6</v>
          </cell>
          <cell r="AS9">
            <v>2</v>
          </cell>
          <cell r="AT9">
            <v>5</v>
          </cell>
          <cell r="AU9">
            <v>5</v>
          </cell>
          <cell r="AV9">
            <v>5</v>
          </cell>
          <cell r="AW9">
            <v>17</v>
          </cell>
          <cell r="AX9">
            <v>15</v>
          </cell>
          <cell r="AY9">
            <v>22</v>
          </cell>
          <cell r="AZ9">
            <v>29</v>
          </cell>
          <cell r="BA9">
            <v>34</v>
          </cell>
          <cell r="BB9">
            <v>33</v>
          </cell>
          <cell r="BC9">
            <v>28</v>
          </cell>
          <cell r="BD9">
            <v>7</v>
          </cell>
          <cell r="BG9">
            <v>5</v>
          </cell>
          <cell r="BH9">
            <v>4</v>
          </cell>
          <cell r="BI9">
            <v>1</v>
          </cell>
          <cell r="BJ9">
            <v>0</v>
          </cell>
          <cell r="BK9">
            <v>0</v>
          </cell>
          <cell r="BL9">
            <v>0</v>
          </cell>
          <cell r="BM9">
            <v>0</v>
          </cell>
          <cell r="BN9">
            <v>2</v>
          </cell>
          <cell r="BO9">
            <v>9</v>
          </cell>
          <cell r="BP9">
            <v>17</v>
          </cell>
          <cell r="BQ9">
            <v>10</v>
          </cell>
          <cell r="BR9">
            <v>6</v>
          </cell>
          <cell r="BU9">
            <v>5</v>
          </cell>
          <cell r="BV9">
            <v>8</v>
          </cell>
          <cell r="BW9">
            <v>10</v>
          </cell>
          <cell r="BX9">
            <v>51</v>
          </cell>
          <cell r="BY9">
            <v>71</v>
          </cell>
          <cell r="BZ9">
            <v>64</v>
          </cell>
          <cell r="CA9">
            <v>59</v>
          </cell>
          <cell r="CB9">
            <v>58</v>
          </cell>
          <cell r="CC9">
            <v>70</v>
          </cell>
          <cell r="CD9">
            <v>114</v>
          </cell>
          <cell r="CE9">
            <v>29</v>
          </cell>
          <cell r="CF9">
            <v>47</v>
          </cell>
        </row>
        <row r="10">
          <cell r="B10" t="str">
            <v>Cagliari</v>
          </cell>
          <cell r="Q10">
            <v>0</v>
          </cell>
          <cell r="R10">
            <v>1</v>
          </cell>
          <cell r="S10">
            <v>1</v>
          </cell>
          <cell r="T10">
            <v>9</v>
          </cell>
          <cell r="U10">
            <v>18</v>
          </cell>
          <cell r="V10">
            <v>10</v>
          </cell>
          <cell r="W10">
            <v>10</v>
          </cell>
          <cell r="X10">
            <v>11</v>
          </cell>
          <cell r="Y10">
            <v>10</v>
          </cell>
          <cell r="Z10">
            <v>19</v>
          </cell>
          <cell r="AA10">
            <v>9</v>
          </cell>
          <cell r="AB10">
            <v>3</v>
          </cell>
          <cell r="AE10">
            <v>0</v>
          </cell>
          <cell r="AF10">
            <v>1</v>
          </cell>
          <cell r="AG10">
            <v>5</v>
          </cell>
          <cell r="AH10">
            <v>13</v>
          </cell>
          <cell r="AI10">
            <v>13</v>
          </cell>
          <cell r="AJ10">
            <v>19</v>
          </cell>
          <cell r="AK10">
            <v>9</v>
          </cell>
          <cell r="AL10">
            <v>12</v>
          </cell>
          <cell r="AM10">
            <v>18</v>
          </cell>
          <cell r="AN10">
            <v>22</v>
          </cell>
          <cell r="AO10">
            <v>6</v>
          </cell>
          <cell r="AP10">
            <v>1</v>
          </cell>
          <cell r="AS10">
            <v>1</v>
          </cell>
          <cell r="AT10">
            <v>1</v>
          </cell>
          <cell r="AU10">
            <v>1</v>
          </cell>
          <cell r="AV10">
            <v>0</v>
          </cell>
          <cell r="AW10">
            <v>4</v>
          </cell>
          <cell r="AX10">
            <v>5</v>
          </cell>
          <cell r="AY10">
            <v>5</v>
          </cell>
          <cell r="AZ10">
            <v>6</v>
          </cell>
          <cell r="BA10">
            <v>9</v>
          </cell>
          <cell r="BB10">
            <v>9</v>
          </cell>
          <cell r="BC10">
            <v>5</v>
          </cell>
          <cell r="BD10">
            <v>0</v>
          </cell>
          <cell r="BG10">
            <v>0</v>
          </cell>
          <cell r="BH10">
            <v>1</v>
          </cell>
          <cell r="BI10">
            <v>0</v>
          </cell>
          <cell r="BJ10">
            <v>0</v>
          </cell>
          <cell r="BK10">
            <v>0</v>
          </cell>
          <cell r="BL10">
            <v>0</v>
          </cell>
          <cell r="BM10">
            <v>0</v>
          </cell>
          <cell r="BN10">
            <v>0</v>
          </cell>
          <cell r="BO10">
            <v>1</v>
          </cell>
          <cell r="BP10">
            <v>4</v>
          </cell>
          <cell r="BQ10">
            <v>5</v>
          </cell>
          <cell r="BR10">
            <v>3</v>
          </cell>
          <cell r="BU10">
            <v>1</v>
          </cell>
          <cell r="BV10">
            <v>0</v>
          </cell>
          <cell r="BW10">
            <v>1</v>
          </cell>
          <cell r="BX10">
            <v>11</v>
          </cell>
          <cell r="BY10">
            <v>11</v>
          </cell>
          <cell r="BZ10">
            <v>12</v>
          </cell>
          <cell r="CA10">
            <v>15</v>
          </cell>
          <cell r="CB10">
            <v>13</v>
          </cell>
          <cell r="CC10">
            <v>15</v>
          </cell>
          <cell r="CD10">
            <v>19</v>
          </cell>
          <cell r="CE10">
            <v>2</v>
          </cell>
          <cell r="CF10">
            <v>1</v>
          </cell>
        </row>
        <row r="11">
          <cell r="B11" t="str">
            <v>Catania</v>
          </cell>
          <cell r="Q11">
            <v>1</v>
          </cell>
          <cell r="R11">
            <v>0</v>
          </cell>
          <cell r="S11">
            <v>3</v>
          </cell>
          <cell r="T11">
            <v>9</v>
          </cell>
          <cell r="U11">
            <v>11</v>
          </cell>
          <cell r="V11">
            <v>12</v>
          </cell>
          <cell r="W11">
            <v>12</v>
          </cell>
          <cell r="X11">
            <v>11</v>
          </cell>
          <cell r="Y11">
            <v>12</v>
          </cell>
          <cell r="Z11">
            <v>18</v>
          </cell>
          <cell r="AA11">
            <v>9</v>
          </cell>
          <cell r="AB11">
            <v>1</v>
          </cell>
          <cell r="AE11">
            <v>0</v>
          </cell>
          <cell r="AF11">
            <v>0</v>
          </cell>
          <cell r="AG11">
            <v>6</v>
          </cell>
          <cell r="AH11">
            <v>11</v>
          </cell>
          <cell r="AI11">
            <v>8</v>
          </cell>
          <cell r="AJ11">
            <v>16</v>
          </cell>
          <cell r="AK11">
            <v>9</v>
          </cell>
          <cell r="AL11">
            <v>9</v>
          </cell>
          <cell r="AM11">
            <v>11</v>
          </cell>
          <cell r="AN11">
            <v>13</v>
          </cell>
          <cell r="AO11">
            <v>8</v>
          </cell>
          <cell r="AP11">
            <v>0</v>
          </cell>
          <cell r="AS11">
            <v>0</v>
          </cell>
          <cell r="AT11">
            <v>0</v>
          </cell>
          <cell r="AU11">
            <v>0</v>
          </cell>
          <cell r="AV11">
            <v>0</v>
          </cell>
          <cell r="AW11">
            <v>0</v>
          </cell>
          <cell r="AX11">
            <v>0</v>
          </cell>
          <cell r="AY11">
            <v>4</v>
          </cell>
          <cell r="AZ11">
            <v>2</v>
          </cell>
          <cell r="BA11">
            <v>3</v>
          </cell>
          <cell r="BB11">
            <v>4</v>
          </cell>
          <cell r="BC11">
            <v>8</v>
          </cell>
          <cell r="BD11">
            <v>0</v>
          </cell>
          <cell r="BG11">
            <v>0</v>
          </cell>
          <cell r="BH11">
            <v>0</v>
          </cell>
          <cell r="BI11">
            <v>0</v>
          </cell>
          <cell r="BJ11">
            <v>0</v>
          </cell>
          <cell r="BK11">
            <v>0</v>
          </cell>
          <cell r="BL11">
            <v>0</v>
          </cell>
          <cell r="BM11">
            <v>0</v>
          </cell>
          <cell r="BN11">
            <v>0</v>
          </cell>
          <cell r="BO11">
            <v>3</v>
          </cell>
          <cell r="BP11">
            <v>5</v>
          </cell>
          <cell r="BQ11">
            <v>0</v>
          </cell>
          <cell r="BR11">
            <v>0</v>
          </cell>
          <cell r="BU11">
            <v>0</v>
          </cell>
          <cell r="BV11">
            <v>1</v>
          </cell>
          <cell r="BW11">
            <v>0</v>
          </cell>
          <cell r="BX11">
            <v>11</v>
          </cell>
          <cell r="BY11">
            <v>16</v>
          </cell>
          <cell r="BZ11">
            <v>12</v>
          </cell>
          <cell r="CA11">
            <v>8</v>
          </cell>
          <cell r="CB11">
            <v>10</v>
          </cell>
          <cell r="CC11">
            <v>15</v>
          </cell>
          <cell r="CD11">
            <v>31</v>
          </cell>
          <cell r="CE11">
            <v>7</v>
          </cell>
          <cell r="CF11">
            <v>2</v>
          </cell>
        </row>
        <row r="12">
          <cell r="B12" t="str">
            <v>Crotone</v>
          </cell>
          <cell r="Q12">
            <v>0</v>
          </cell>
          <cell r="R12">
            <v>0</v>
          </cell>
          <cell r="S12">
            <v>1</v>
          </cell>
          <cell r="T12">
            <v>2</v>
          </cell>
          <cell r="U12">
            <v>3</v>
          </cell>
          <cell r="V12">
            <v>4</v>
          </cell>
          <cell r="W12">
            <v>2</v>
          </cell>
          <cell r="X12">
            <v>3</v>
          </cell>
          <cell r="Y12">
            <v>6</v>
          </cell>
          <cell r="Z12">
            <v>5</v>
          </cell>
          <cell r="AA12">
            <v>0</v>
          </cell>
          <cell r="AB12">
            <v>0</v>
          </cell>
          <cell r="AE12">
            <v>0</v>
          </cell>
          <cell r="AF12">
            <v>0</v>
          </cell>
          <cell r="AG12">
            <v>0</v>
          </cell>
          <cell r="AH12">
            <v>6</v>
          </cell>
          <cell r="AI12">
            <v>2</v>
          </cell>
          <cell r="AJ12">
            <v>4</v>
          </cell>
          <cell r="AK12">
            <v>3</v>
          </cell>
          <cell r="AL12">
            <v>3</v>
          </cell>
          <cell r="AM12">
            <v>4</v>
          </cell>
          <cell r="AN12">
            <v>3</v>
          </cell>
          <cell r="AO12">
            <v>0</v>
          </cell>
          <cell r="AP12">
            <v>0</v>
          </cell>
          <cell r="AS12">
            <v>0</v>
          </cell>
          <cell r="AT12">
            <v>0</v>
          </cell>
          <cell r="AU12">
            <v>0</v>
          </cell>
          <cell r="AV12">
            <v>0</v>
          </cell>
          <cell r="AW12">
            <v>0</v>
          </cell>
          <cell r="AX12">
            <v>0</v>
          </cell>
          <cell r="AY12">
            <v>0</v>
          </cell>
          <cell r="AZ12">
            <v>0</v>
          </cell>
          <cell r="BA12">
            <v>0</v>
          </cell>
          <cell r="BB12">
            <v>0</v>
          </cell>
          <cell r="BC12">
            <v>0</v>
          </cell>
          <cell r="BD12">
            <v>0</v>
          </cell>
          <cell r="BG12">
            <v>0</v>
          </cell>
          <cell r="BH12">
            <v>0</v>
          </cell>
          <cell r="BI12">
            <v>0</v>
          </cell>
          <cell r="BJ12">
            <v>0</v>
          </cell>
          <cell r="BK12">
            <v>0</v>
          </cell>
          <cell r="BL12">
            <v>0</v>
          </cell>
          <cell r="BM12">
            <v>0</v>
          </cell>
          <cell r="BN12">
            <v>0</v>
          </cell>
          <cell r="BO12">
            <v>0</v>
          </cell>
          <cell r="BP12">
            <v>0</v>
          </cell>
          <cell r="BQ12">
            <v>0</v>
          </cell>
          <cell r="BR12">
            <v>0</v>
          </cell>
          <cell r="BU12">
            <v>0</v>
          </cell>
          <cell r="BV12">
            <v>0</v>
          </cell>
          <cell r="BW12">
            <v>0</v>
          </cell>
          <cell r="BX12">
            <v>0</v>
          </cell>
          <cell r="BY12">
            <v>0</v>
          </cell>
          <cell r="BZ12">
            <v>0</v>
          </cell>
          <cell r="CA12">
            <v>0</v>
          </cell>
          <cell r="CB12">
            <v>0</v>
          </cell>
          <cell r="CC12">
            <v>0</v>
          </cell>
          <cell r="CD12">
            <v>0</v>
          </cell>
          <cell r="CE12">
            <v>0</v>
          </cell>
          <cell r="CF12">
            <v>0</v>
          </cell>
        </row>
        <row r="13">
          <cell r="B13" t="str">
            <v>Taranto</v>
          </cell>
          <cell r="Q13">
            <v>0</v>
          </cell>
          <cell r="R13">
            <v>0</v>
          </cell>
          <cell r="S13">
            <v>0</v>
          </cell>
          <cell r="T13">
            <v>0</v>
          </cell>
          <cell r="U13">
            <v>4</v>
          </cell>
          <cell r="V13">
            <v>6</v>
          </cell>
          <cell r="W13">
            <v>8</v>
          </cell>
          <cell r="X13">
            <v>8</v>
          </cell>
          <cell r="Y13">
            <v>7</v>
          </cell>
          <cell r="Z13">
            <v>3</v>
          </cell>
          <cell r="AA13">
            <v>1</v>
          </cell>
          <cell r="AB13">
            <v>0</v>
          </cell>
          <cell r="AE13">
            <v>0</v>
          </cell>
          <cell r="AF13">
            <v>0</v>
          </cell>
          <cell r="AG13">
            <v>1</v>
          </cell>
          <cell r="AH13">
            <v>4</v>
          </cell>
          <cell r="AI13">
            <v>10</v>
          </cell>
          <cell r="AJ13">
            <v>10</v>
          </cell>
          <cell r="AK13">
            <v>7</v>
          </cell>
          <cell r="AL13">
            <v>7</v>
          </cell>
          <cell r="AM13">
            <v>7</v>
          </cell>
          <cell r="AN13">
            <v>6</v>
          </cell>
          <cell r="AO13">
            <v>2</v>
          </cell>
          <cell r="AP13">
            <v>0</v>
          </cell>
          <cell r="AS13">
            <v>0</v>
          </cell>
          <cell r="AT13">
            <v>0</v>
          </cell>
          <cell r="AU13">
            <v>0</v>
          </cell>
          <cell r="AV13">
            <v>0</v>
          </cell>
          <cell r="AW13">
            <v>4</v>
          </cell>
          <cell r="AX13">
            <v>5</v>
          </cell>
          <cell r="AY13">
            <v>4</v>
          </cell>
          <cell r="AZ13">
            <v>4</v>
          </cell>
          <cell r="BA13">
            <v>5</v>
          </cell>
          <cell r="BB13">
            <v>4</v>
          </cell>
          <cell r="BC13">
            <v>2</v>
          </cell>
          <cell r="BD13">
            <v>0</v>
          </cell>
          <cell r="BG13">
            <v>0</v>
          </cell>
          <cell r="BH13">
            <v>0</v>
          </cell>
          <cell r="BI13">
            <v>0</v>
          </cell>
          <cell r="BJ13">
            <v>0</v>
          </cell>
          <cell r="BK13">
            <v>0</v>
          </cell>
          <cell r="BL13">
            <v>0</v>
          </cell>
          <cell r="BM13">
            <v>0</v>
          </cell>
          <cell r="BN13">
            <v>0</v>
          </cell>
          <cell r="BO13">
            <v>0</v>
          </cell>
          <cell r="BP13">
            <v>0</v>
          </cell>
          <cell r="BQ13">
            <v>0</v>
          </cell>
          <cell r="BR13">
            <v>0</v>
          </cell>
          <cell r="BU13">
            <v>0</v>
          </cell>
          <cell r="BV13">
            <v>0</v>
          </cell>
          <cell r="BW13">
            <v>0</v>
          </cell>
          <cell r="BX13">
            <v>0</v>
          </cell>
          <cell r="BY13">
            <v>0</v>
          </cell>
          <cell r="BZ13">
            <v>0</v>
          </cell>
          <cell r="CA13">
            <v>0</v>
          </cell>
          <cell r="CB13">
            <v>0</v>
          </cell>
          <cell r="CC13">
            <v>0</v>
          </cell>
          <cell r="CD13">
            <v>0</v>
          </cell>
          <cell r="CE13">
            <v>0</v>
          </cell>
          <cell r="CF13">
            <v>0</v>
          </cell>
        </row>
        <row r="14">
          <cell r="B14" t="str">
            <v>Valletta</v>
          </cell>
          <cell r="Q14">
            <v>4</v>
          </cell>
          <cell r="R14">
            <v>5</v>
          </cell>
          <cell r="S14">
            <v>11</v>
          </cell>
          <cell r="T14">
            <v>26</v>
          </cell>
          <cell r="U14">
            <v>34</v>
          </cell>
          <cell r="V14">
            <v>41</v>
          </cell>
          <cell r="W14">
            <v>38</v>
          </cell>
          <cell r="X14">
            <v>38</v>
          </cell>
          <cell r="Y14">
            <v>33</v>
          </cell>
          <cell r="Z14">
            <v>44</v>
          </cell>
          <cell r="AA14">
            <v>30</v>
          </cell>
          <cell r="AB14">
            <v>8</v>
          </cell>
          <cell r="AE14">
            <v>3</v>
          </cell>
          <cell r="AF14">
            <v>6</v>
          </cell>
          <cell r="AG14">
            <v>14</v>
          </cell>
          <cell r="AH14">
            <v>22</v>
          </cell>
          <cell r="AI14">
            <v>38</v>
          </cell>
          <cell r="AJ14">
            <v>40</v>
          </cell>
          <cell r="AK14">
            <v>33</v>
          </cell>
          <cell r="AL14">
            <v>32</v>
          </cell>
          <cell r="AM14">
            <v>34</v>
          </cell>
          <cell r="AN14">
            <v>45</v>
          </cell>
          <cell r="AO14">
            <v>11</v>
          </cell>
          <cell r="AP14">
            <v>5</v>
          </cell>
          <cell r="AS14">
            <v>1</v>
          </cell>
          <cell r="AT14">
            <v>4</v>
          </cell>
          <cell r="AU14">
            <v>4</v>
          </cell>
          <cell r="AV14">
            <v>5</v>
          </cell>
          <cell r="AW14">
            <v>9</v>
          </cell>
          <cell r="AX14">
            <v>5</v>
          </cell>
          <cell r="AY14">
            <v>9</v>
          </cell>
          <cell r="AZ14">
            <v>17</v>
          </cell>
          <cell r="BA14">
            <v>17</v>
          </cell>
          <cell r="BB14">
            <v>16</v>
          </cell>
          <cell r="BC14">
            <v>13</v>
          </cell>
          <cell r="BD14">
            <v>7</v>
          </cell>
          <cell r="BG14">
            <v>5</v>
          </cell>
          <cell r="BH14">
            <v>3</v>
          </cell>
          <cell r="BI14">
            <v>1</v>
          </cell>
          <cell r="BJ14">
            <v>0</v>
          </cell>
          <cell r="BK14">
            <v>0</v>
          </cell>
          <cell r="BL14">
            <v>0</v>
          </cell>
          <cell r="BM14">
            <v>0</v>
          </cell>
          <cell r="BN14">
            <v>2</v>
          </cell>
          <cell r="BO14">
            <v>5</v>
          </cell>
          <cell r="BP14">
            <v>8</v>
          </cell>
          <cell r="BQ14">
            <v>5</v>
          </cell>
          <cell r="BR14">
            <v>3</v>
          </cell>
          <cell r="BU14">
            <v>4</v>
          </cell>
          <cell r="BV14">
            <v>7</v>
          </cell>
          <cell r="BW14">
            <v>9</v>
          </cell>
          <cell r="BX14">
            <v>29</v>
          </cell>
          <cell r="BY14">
            <v>44</v>
          </cell>
          <cell r="BZ14">
            <v>40</v>
          </cell>
          <cell r="CA14">
            <v>36</v>
          </cell>
          <cell r="CB14">
            <v>35</v>
          </cell>
          <cell r="CC14">
            <v>40</v>
          </cell>
          <cell r="CD14">
            <v>64</v>
          </cell>
          <cell r="CE14">
            <v>20</v>
          </cell>
          <cell r="CF14">
            <v>44</v>
          </cell>
        </row>
        <row r="15">
          <cell r="B15" t="str">
            <v>East Med</v>
          </cell>
          <cell r="Q15">
            <v>4</v>
          </cell>
          <cell r="R15">
            <v>2</v>
          </cell>
          <cell r="S15">
            <v>17</v>
          </cell>
          <cell r="T15">
            <v>47</v>
          </cell>
          <cell r="U15">
            <v>99</v>
          </cell>
          <cell r="V15">
            <v>87</v>
          </cell>
          <cell r="W15">
            <v>93</v>
          </cell>
          <cell r="X15">
            <v>95</v>
          </cell>
          <cell r="Y15">
            <v>100</v>
          </cell>
          <cell r="Z15">
            <v>117</v>
          </cell>
          <cell r="AA15">
            <v>39</v>
          </cell>
          <cell r="AB15">
            <v>8</v>
          </cell>
          <cell r="AE15">
            <v>3</v>
          </cell>
          <cell r="AF15">
            <v>3</v>
          </cell>
          <cell r="AG15">
            <v>6</v>
          </cell>
          <cell r="AH15">
            <v>35</v>
          </cell>
          <cell r="AI15">
            <v>91</v>
          </cell>
          <cell r="AJ15">
            <v>91</v>
          </cell>
          <cell r="AK15">
            <v>88</v>
          </cell>
          <cell r="AL15">
            <v>104</v>
          </cell>
          <cell r="AM15">
            <v>92</v>
          </cell>
          <cell r="AN15">
            <v>97</v>
          </cell>
          <cell r="AO15">
            <v>39</v>
          </cell>
          <cell r="AP15">
            <v>9</v>
          </cell>
          <cell r="AS15">
            <v>0</v>
          </cell>
          <cell r="AT15">
            <v>0</v>
          </cell>
          <cell r="AU15">
            <v>0</v>
          </cell>
          <cell r="AV15">
            <v>2</v>
          </cell>
          <cell r="AW15">
            <v>1</v>
          </cell>
          <cell r="AX15">
            <v>0</v>
          </cell>
          <cell r="AY15">
            <v>3</v>
          </cell>
          <cell r="AZ15">
            <v>3</v>
          </cell>
          <cell r="BA15">
            <v>7</v>
          </cell>
          <cell r="BB15">
            <v>15</v>
          </cell>
          <cell r="BC15">
            <v>13</v>
          </cell>
          <cell r="BD15">
            <v>3</v>
          </cell>
          <cell r="BG15">
            <v>1</v>
          </cell>
          <cell r="BH15">
            <v>0</v>
          </cell>
          <cell r="BI15">
            <v>2</v>
          </cell>
          <cell r="BJ15">
            <v>0</v>
          </cell>
          <cell r="BK15">
            <v>0</v>
          </cell>
          <cell r="BL15">
            <v>0</v>
          </cell>
          <cell r="BM15">
            <v>1</v>
          </cell>
          <cell r="BN15">
            <v>2</v>
          </cell>
          <cell r="BO15">
            <v>1</v>
          </cell>
          <cell r="BP15">
            <v>1</v>
          </cell>
          <cell r="BQ15">
            <v>1</v>
          </cell>
          <cell r="BR15">
            <v>0</v>
          </cell>
          <cell r="BU15">
            <v>0</v>
          </cell>
          <cell r="BV15">
            <v>1</v>
          </cell>
          <cell r="BW15">
            <v>5</v>
          </cell>
          <cell r="BX15">
            <v>21</v>
          </cell>
          <cell r="BY15">
            <v>37</v>
          </cell>
          <cell r="BZ15">
            <v>42</v>
          </cell>
          <cell r="CA15">
            <v>50</v>
          </cell>
          <cell r="CB15">
            <v>43</v>
          </cell>
          <cell r="CC15">
            <v>32</v>
          </cell>
          <cell r="CD15">
            <v>34</v>
          </cell>
          <cell r="CE15">
            <v>15</v>
          </cell>
          <cell r="CF15">
            <v>10</v>
          </cell>
        </row>
        <row r="16">
          <cell r="B16" t="str">
            <v>Ege</v>
          </cell>
          <cell r="Q16">
            <v>4</v>
          </cell>
          <cell r="R16">
            <v>2</v>
          </cell>
          <cell r="S16">
            <v>15</v>
          </cell>
          <cell r="T16">
            <v>37</v>
          </cell>
          <cell r="U16">
            <v>69</v>
          </cell>
          <cell r="V16">
            <v>65</v>
          </cell>
          <cell r="W16">
            <v>72</v>
          </cell>
          <cell r="X16">
            <v>66</v>
          </cell>
          <cell r="Y16">
            <v>73</v>
          </cell>
          <cell r="Z16">
            <v>83</v>
          </cell>
          <cell r="AA16">
            <v>35</v>
          </cell>
          <cell r="AB16">
            <v>8</v>
          </cell>
          <cell r="AE16">
            <v>3</v>
          </cell>
          <cell r="AF16">
            <v>2</v>
          </cell>
          <cell r="AG16">
            <v>5</v>
          </cell>
          <cell r="AH16">
            <v>26</v>
          </cell>
          <cell r="AI16">
            <v>68</v>
          </cell>
          <cell r="AJ16">
            <v>63</v>
          </cell>
          <cell r="AK16">
            <v>60</v>
          </cell>
          <cell r="AL16">
            <v>68</v>
          </cell>
          <cell r="AM16">
            <v>64</v>
          </cell>
          <cell r="AN16">
            <v>75</v>
          </cell>
          <cell r="AO16">
            <v>32</v>
          </cell>
          <cell r="AP16">
            <v>9</v>
          </cell>
          <cell r="AS16">
            <v>0</v>
          </cell>
          <cell r="AT16">
            <v>0</v>
          </cell>
          <cell r="AU16">
            <v>0</v>
          </cell>
          <cell r="AV16">
            <v>0</v>
          </cell>
          <cell r="AW16">
            <v>0</v>
          </cell>
          <cell r="AX16">
            <v>0</v>
          </cell>
          <cell r="AY16">
            <v>0</v>
          </cell>
          <cell r="AZ16">
            <v>0</v>
          </cell>
          <cell r="BA16">
            <v>2</v>
          </cell>
          <cell r="BB16">
            <v>9</v>
          </cell>
          <cell r="BC16">
            <v>9</v>
          </cell>
          <cell r="BD16">
            <v>3</v>
          </cell>
          <cell r="BG16">
            <v>1</v>
          </cell>
          <cell r="BH16">
            <v>0</v>
          </cell>
          <cell r="BI16">
            <v>2</v>
          </cell>
          <cell r="BJ16">
            <v>0</v>
          </cell>
          <cell r="BK16">
            <v>0</v>
          </cell>
          <cell r="BL16">
            <v>0</v>
          </cell>
          <cell r="BM16">
            <v>0</v>
          </cell>
          <cell r="BN16">
            <v>1</v>
          </cell>
          <cell r="BO16">
            <v>0</v>
          </cell>
          <cell r="BP16">
            <v>0</v>
          </cell>
          <cell r="BQ16">
            <v>0</v>
          </cell>
          <cell r="BR16">
            <v>0</v>
          </cell>
          <cell r="BU16">
            <v>0</v>
          </cell>
          <cell r="BV16">
            <v>1</v>
          </cell>
          <cell r="BW16">
            <v>5</v>
          </cell>
          <cell r="BX16">
            <v>13</v>
          </cell>
          <cell r="BY16">
            <v>23</v>
          </cell>
          <cell r="BZ16">
            <v>27</v>
          </cell>
          <cell r="CA16">
            <v>32</v>
          </cell>
          <cell r="CB16">
            <v>27</v>
          </cell>
          <cell r="CC16">
            <v>23</v>
          </cell>
          <cell r="CD16">
            <v>21</v>
          </cell>
          <cell r="CE16">
            <v>10</v>
          </cell>
          <cell r="CF16">
            <v>9</v>
          </cell>
        </row>
        <row r="17">
          <cell r="B17" t="str">
            <v>Bodrum</v>
          </cell>
          <cell r="Q17">
            <v>0</v>
          </cell>
          <cell r="R17">
            <v>0</v>
          </cell>
          <cell r="S17">
            <v>2</v>
          </cell>
          <cell r="T17">
            <v>1</v>
          </cell>
          <cell r="U17">
            <v>23</v>
          </cell>
          <cell r="V17">
            <v>11</v>
          </cell>
          <cell r="W17">
            <v>13</v>
          </cell>
          <cell r="X17">
            <v>15</v>
          </cell>
          <cell r="Y17">
            <v>19</v>
          </cell>
          <cell r="Z17">
            <v>20</v>
          </cell>
          <cell r="AA17">
            <v>3</v>
          </cell>
          <cell r="AB17">
            <v>0</v>
          </cell>
          <cell r="AE17">
            <v>0</v>
          </cell>
          <cell r="AF17">
            <v>0</v>
          </cell>
          <cell r="AG17">
            <v>0</v>
          </cell>
          <cell r="AH17">
            <v>2</v>
          </cell>
          <cell r="AI17">
            <v>13</v>
          </cell>
          <cell r="AJ17">
            <v>16</v>
          </cell>
          <cell r="AK17">
            <v>16</v>
          </cell>
          <cell r="AL17">
            <v>20</v>
          </cell>
          <cell r="AM17">
            <v>19</v>
          </cell>
          <cell r="AN17">
            <v>11</v>
          </cell>
          <cell r="AO17">
            <v>4</v>
          </cell>
          <cell r="AP17">
            <v>0</v>
          </cell>
          <cell r="AS17">
            <v>0</v>
          </cell>
          <cell r="AT17">
            <v>0</v>
          </cell>
          <cell r="AU17">
            <v>0</v>
          </cell>
          <cell r="AV17">
            <v>2</v>
          </cell>
          <cell r="AW17">
            <v>1</v>
          </cell>
          <cell r="AX17">
            <v>0</v>
          </cell>
          <cell r="AY17">
            <v>0</v>
          </cell>
          <cell r="AZ17">
            <v>0</v>
          </cell>
          <cell r="BA17">
            <v>1</v>
          </cell>
          <cell r="BB17">
            <v>0</v>
          </cell>
          <cell r="BC17">
            <v>2</v>
          </cell>
          <cell r="BD17">
            <v>0</v>
          </cell>
          <cell r="BG17">
            <v>0</v>
          </cell>
          <cell r="BH17">
            <v>0</v>
          </cell>
          <cell r="BI17">
            <v>0</v>
          </cell>
          <cell r="BJ17">
            <v>0</v>
          </cell>
          <cell r="BK17">
            <v>0</v>
          </cell>
          <cell r="BL17">
            <v>0</v>
          </cell>
          <cell r="BM17">
            <v>0</v>
          </cell>
          <cell r="BN17">
            <v>0</v>
          </cell>
          <cell r="BO17">
            <v>0</v>
          </cell>
          <cell r="BP17">
            <v>0</v>
          </cell>
          <cell r="BQ17">
            <v>0</v>
          </cell>
          <cell r="BR17">
            <v>0</v>
          </cell>
          <cell r="BU17">
            <v>0</v>
          </cell>
          <cell r="BV17">
            <v>0</v>
          </cell>
          <cell r="BW17">
            <v>0</v>
          </cell>
          <cell r="BX17">
            <v>1</v>
          </cell>
          <cell r="BY17">
            <v>0</v>
          </cell>
          <cell r="BZ17">
            <v>4</v>
          </cell>
          <cell r="CA17">
            <v>6</v>
          </cell>
          <cell r="CB17">
            <v>6</v>
          </cell>
          <cell r="CC17">
            <v>1</v>
          </cell>
          <cell r="CD17">
            <v>0</v>
          </cell>
          <cell r="CE17">
            <v>0</v>
          </cell>
          <cell r="CF17">
            <v>0</v>
          </cell>
        </row>
        <row r="18">
          <cell r="B18" t="str">
            <v>Zadar</v>
          </cell>
          <cell r="Q18">
            <v>0</v>
          </cell>
          <cell r="R18">
            <v>0</v>
          </cell>
          <cell r="S18">
            <v>0</v>
          </cell>
          <cell r="T18">
            <v>9</v>
          </cell>
          <cell r="U18">
            <v>7</v>
          </cell>
          <cell r="V18">
            <v>11</v>
          </cell>
          <cell r="W18">
            <v>8</v>
          </cell>
          <cell r="X18">
            <v>14</v>
          </cell>
          <cell r="Y18">
            <v>8</v>
          </cell>
          <cell r="Z18">
            <v>14</v>
          </cell>
          <cell r="AA18">
            <v>1</v>
          </cell>
          <cell r="AB18">
            <v>0</v>
          </cell>
          <cell r="AE18">
            <v>0</v>
          </cell>
          <cell r="AF18">
            <v>1</v>
          </cell>
          <cell r="AG18">
            <v>1</v>
          </cell>
          <cell r="AH18">
            <v>7</v>
          </cell>
          <cell r="AI18">
            <v>10</v>
          </cell>
          <cell r="AJ18">
            <v>12</v>
          </cell>
          <cell r="AK18">
            <v>12</v>
          </cell>
          <cell r="AL18">
            <v>16</v>
          </cell>
          <cell r="AM18">
            <v>9</v>
          </cell>
          <cell r="AN18">
            <v>11</v>
          </cell>
          <cell r="AO18">
            <v>3</v>
          </cell>
          <cell r="AP18">
            <v>0</v>
          </cell>
          <cell r="AS18">
            <v>0</v>
          </cell>
          <cell r="AT18">
            <v>0</v>
          </cell>
          <cell r="AU18">
            <v>0</v>
          </cell>
          <cell r="AV18">
            <v>0</v>
          </cell>
          <cell r="AW18">
            <v>0</v>
          </cell>
          <cell r="AX18">
            <v>0</v>
          </cell>
          <cell r="AY18">
            <v>3</v>
          </cell>
          <cell r="AZ18">
            <v>3</v>
          </cell>
          <cell r="BA18">
            <v>4</v>
          </cell>
          <cell r="BB18">
            <v>6</v>
          </cell>
          <cell r="BC18">
            <v>2</v>
          </cell>
          <cell r="BD18">
            <v>0</v>
          </cell>
          <cell r="BG18">
            <v>0</v>
          </cell>
          <cell r="BH18">
            <v>0</v>
          </cell>
          <cell r="BI18">
            <v>0</v>
          </cell>
          <cell r="BJ18">
            <v>0</v>
          </cell>
          <cell r="BK18">
            <v>0</v>
          </cell>
          <cell r="BL18">
            <v>0</v>
          </cell>
          <cell r="BM18">
            <v>1</v>
          </cell>
          <cell r="BN18">
            <v>1</v>
          </cell>
          <cell r="BO18">
            <v>1</v>
          </cell>
          <cell r="BP18">
            <v>1</v>
          </cell>
          <cell r="BQ18">
            <v>1</v>
          </cell>
          <cell r="BR18">
            <v>0</v>
          </cell>
          <cell r="BU18">
            <v>0</v>
          </cell>
          <cell r="BV18">
            <v>0</v>
          </cell>
          <cell r="BW18">
            <v>0</v>
          </cell>
          <cell r="BX18">
            <v>7</v>
          </cell>
          <cell r="BY18">
            <v>14</v>
          </cell>
          <cell r="BZ18">
            <v>11</v>
          </cell>
          <cell r="CA18">
            <v>12</v>
          </cell>
          <cell r="CB18">
            <v>10</v>
          </cell>
          <cell r="CC18">
            <v>8</v>
          </cell>
          <cell r="CD18">
            <v>13</v>
          </cell>
          <cell r="CE18">
            <v>5</v>
          </cell>
          <cell r="CF18">
            <v>1</v>
          </cell>
        </row>
        <row r="19">
          <cell r="B19" t="str">
            <v>West Med &amp; Atlantic</v>
          </cell>
          <cell r="Q19">
            <v>106</v>
          </cell>
          <cell r="R19">
            <v>73</v>
          </cell>
          <cell r="S19">
            <v>108</v>
          </cell>
          <cell r="T19">
            <v>162</v>
          </cell>
          <cell r="U19">
            <v>159</v>
          </cell>
          <cell r="V19">
            <v>88</v>
          </cell>
          <cell r="W19">
            <v>82</v>
          </cell>
          <cell r="X19">
            <v>80</v>
          </cell>
          <cell r="Y19">
            <v>119</v>
          </cell>
          <cell r="Z19">
            <v>185</v>
          </cell>
          <cell r="AA19">
            <v>210</v>
          </cell>
          <cell r="AB19">
            <v>127</v>
          </cell>
          <cell r="AE19">
            <v>16</v>
          </cell>
          <cell r="AF19">
            <v>13</v>
          </cell>
          <cell r="AG19">
            <v>24</v>
          </cell>
          <cell r="AH19">
            <v>100</v>
          </cell>
          <cell r="AI19">
            <v>107</v>
          </cell>
          <cell r="AJ19">
            <v>69</v>
          </cell>
          <cell r="AK19">
            <v>75</v>
          </cell>
          <cell r="AL19">
            <v>60</v>
          </cell>
          <cell r="AM19">
            <v>85</v>
          </cell>
          <cell r="AN19">
            <v>149</v>
          </cell>
          <cell r="AO19">
            <v>130</v>
          </cell>
          <cell r="AP19">
            <v>67</v>
          </cell>
          <cell r="AS19">
            <v>0</v>
          </cell>
          <cell r="AT19">
            <v>0</v>
          </cell>
          <cell r="AU19">
            <v>0</v>
          </cell>
          <cell r="AV19">
            <v>0</v>
          </cell>
          <cell r="AW19">
            <v>0</v>
          </cell>
          <cell r="AX19">
            <v>4</v>
          </cell>
          <cell r="AY19">
            <v>10</v>
          </cell>
          <cell r="AZ19">
            <v>24</v>
          </cell>
          <cell r="BA19">
            <v>46</v>
          </cell>
          <cell r="BB19">
            <v>107</v>
          </cell>
          <cell r="BC19">
            <v>67</v>
          </cell>
          <cell r="BD19">
            <v>25</v>
          </cell>
          <cell r="BG19">
            <v>19</v>
          </cell>
          <cell r="BH19">
            <v>14</v>
          </cell>
          <cell r="BI19">
            <v>10</v>
          </cell>
          <cell r="BJ19">
            <v>0</v>
          </cell>
          <cell r="BK19">
            <v>0</v>
          </cell>
          <cell r="BL19">
            <v>0</v>
          </cell>
          <cell r="BM19">
            <v>0</v>
          </cell>
          <cell r="BN19">
            <v>0</v>
          </cell>
          <cell r="BO19">
            <v>0</v>
          </cell>
          <cell r="BP19">
            <v>0</v>
          </cell>
          <cell r="BQ19">
            <v>0</v>
          </cell>
          <cell r="BR19">
            <v>0</v>
          </cell>
          <cell r="BU19">
            <v>24</v>
          </cell>
          <cell r="BV19">
            <v>21</v>
          </cell>
          <cell r="BW19">
            <v>44</v>
          </cell>
          <cell r="BX19">
            <v>90</v>
          </cell>
          <cell r="BY19">
            <v>113</v>
          </cell>
          <cell r="BZ19">
            <v>70</v>
          </cell>
          <cell r="CA19">
            <v>68</v>
          </cell>
          <cell r="CB19">
            <v>69</v>
          </cell>
          <cell r="CC19">
            <v>86</v>
          </cell>
          <cell r="CD19">
            <v>127</v>
          </cell>
          <cell r="CE19">
            <v>95</v>
          </cell>
          <cell r="CF19">
            <v>20</v>
          </cell>
        </row>
        <row r="20">
          <cell r="B20" t="str">
            <v>Barcelona</v>
          </cell>
          <cell r="Q20">
            <v>15</v>
          </cell>
          <cell r="R20">
            <v>10</v>
          </cell>
          <cell r="S20">
            <v>22</v>
          </cell>
          <cell r="T20">
            <v>46</v>
          </cell>
          <cell r="U20">
            <v>77</v>
          </cell>
          <cell r="V20">
            <v>48</v>
          </cell>
          <cell r="W20">
            <v>50</v>
          </cell>
          <cell r="X20">
            <v>50</v>
          </cell>
          <cell r="Y20">
            <v>57</v>
          </cell>
          <cell r="Z20">
            <v>69</v>
          </cell>
          <cell r="AA20">
            <v>50</v>
          </cell>
          <cell r="AB20">
            <v>24</v>
          </cell>
          <cell r="AE20">
            <v>11</v>
          </cell>
          <cell r="AF20">
            <v>11</v>
          </cell>
          <cell r="AG20">
            <v>12</v>
          </cell>
          <cell r="AH20">
            <v>51</v>
          </cell>
          <cell r="AI20">
            <v>70</v>
          </cell>
          <cell r="AJ20">
            <v>54</v>
          </cell>
          <cell r="AK20">
            <v>57</v>
          </cell>
          <cell r="AL20">
            <v>45</v>
          </cell>
          <cell r="AM20">
            <v>60</v>
          </cell>
          <cell r="AN20">
            <v>78</v>
          </cell>
          <cell r="AO20">
            <v>43</v>
          </cell>
          <cell r="AP20">
            <v>19</v>
          </cell>
          <cell r="AS20">
            <v>0</v>
          </cell>
          <cell r="AT20">
            <v>0</v>
          </cell>
          <cell r="AU20">
            <v>0</v>
          </cell>
          <cell r="AV20">
            <v>0</v>
          </cell>
          <cell r="AW20">
            <v>0</v>
          </cell>
          <cell r="AX20">
            <v>2</v>
          </cell>
          <cell r="AY20">
            <v>7</v>
          </cell>
          <cell r="AZ20">
            <v>19</v>
          </cell>
          <cell r="BA20">
            <v>29</v>
          </cell>
          <cell r="BB20">
            <v>63</v>
          </cell>
          <cell r="BC20">
            <v>35</v>
          </cell>
          <cell r="BD20">
            <v>14</v>
          </cell>
          <cell r="BG20">
            <v>11</v>
          </cell>
          <cell r="BH20">
            <v>8</v>
          </cell>
          <cell r="BI20">
            <v>5</v>
          </cell>
          <cell r="BJ20">
            <v>0</v>
          </cell>
          <cell r="BK20">
            <v>0</v>
          </cell>
          <cell r="BL20">
            <v>0</v>
          </cell>
          <cell r="BM20">
            <v>0</v>
          </cell>
          <cell r="BN20">
            <v>0</v>
          </cell>
          <cell r="BO20">
            <v>0</v>
          </cell>
          <cell r="BP20">
            <v>0</v>
          </cell>
          <cell r="BQ20">
            <v>0</v>
          </cell>
          <cell r="BR20">
            <v>0</v>
          </cell>
          <cell r="BU20">
            <v>16</v>
          </cell>
          <cell r="BV20">
            <v>13</v>
          </cell>
          <cell r="BW20">
            <v>26</v>
          </cell>
          <cell r="BX20">
            <v>48</v>
          </cell>
          <cell r="BY20">
            <v>71</v>
          </cell>
          <cell r="BZ20">
            <v>54</v>
          </cell>
          <cell r="CA20">
            <v>56</v>
          </cell>
          <cell r="CB20">
            <v>55</v>
          </cell>
          <cell r="CC20">
            <v>61</v>
          </cell>
          <cell r="CD20">
            <v>77</v>
          </cell>
          <cell r="CE20">
            <v>52</v>
          </cell>
          <cell r="CF20">
            <v>10</v>
          </cell>
        </row>
        <row r="21">
          <cell r="B21" t="str">
            <v>Malaga</v>
          </cell>
          <cell r="Q21">
            <v>8</v>
          </cell>
          <cell r="R21">
            <v>7</v>
          </cell>
          <cell r="S21">
            <v>15</v>
          </cell>
          <cell r="T21">
            <v>42</v>
          </cell>
          <cell r="U21">
            <v>45</v>
          </cell>
          <cell r="V21">
            <v>19</v>
          </cell>
          <cell r="W21">
            <v>15</v>
          </cell>
          <cell r="X21">
            <v>13</v>
          </cell>
          <cell r="Y21">
            <v>34</v>
          </cell>
          <cell r="Z21">
            <v>41</v>
          </cell>
          <cell r="AA21">
            <v>50</v>
          </cell>
          <cell r="AB21">
            <v>9</v>
          </cell>
          <cell r="AE21">
            <v>5</v>
          </cell>
          <cell r="AF21">
            <v>2</v>
          </cell>
          <cell r="AG21">
            <v>12</v>
          </cell>
          <cell r="AH21">
            <v>44</v>
          </cell>
          <cell r="AI21">
            <v>33</v>
          </cell>
          <cell r="AJ21">
            <v>14</v>
          </cell>
          <cell r="AK21">
            <v>14</v>
          </cell>
          <cell r="AL21">
            <v>12</v>
          </cell>
          <cell r="AM21">
            <v>19</v>
          </cell>
          <cell r="AN21">
            <v>51</v>
          </cell>
          <cell r="AO21">
            <v>48</v>
          </cell>
          <cell r="AP21">
            <v>12</v>
          </cell>
          <cell r="AS21">
            <v>0</v>
          </cell>
          <cell r="AT21">
            <v>0</v>
          </cell>
          <cell r="AU21">
            <v>0</v>
          </cell>
          <cell r="AV21">
            <v>0</v>
          </cell>
          <cell r="AW21">
            <v>0</v>
          </cell>
          <cell r="AX21">
            <v>2</v>
          </cell>
          <cell r="AY21">
            <v>3</v>
          </cell>
          <cell r="AZ21">
            <v>5</v>
          </cell>
          <cell r="BA21">
            <v>17</v>
          </cell>
          <cell r="BB21">
            <v>44</v>
          </cell>
          <cell r="BC21">
            <v>32</v>
          </cell>
          <cell r="BD21">
            <v>11</v>
          </cell>
          <cell r="BG21">
            <v>8</v>
          </cell>
          <cell r="BH21">
            <v>6</v>
          </cell>
          <cell r="BI21">
            <v>5</v>
          </cell>
          <cell r="BJ21">
            <v>0</v>
          </cell>
          <cell r="BK21">
            <v>0</v>
          </cell>
          <cell r="BL21">
            <v>0</v>
          </cell>
          <cell r="BM21">
            <v>0</v>
          </cell>
          <cell r="BN21">
            <v>0</v>
          </cell>
          <cell r="BO21">
            <v>0</v>
          </cell>
          <cell r="BP21">
            <v>0</v>
          </cell>
          <cell r="BQ21">
            <v>0</v>
          </cell>
          <cell r="BR21">
            <v>0</v>
          </cell>
          <cell r="BU21">
            <v>8</v>
          </cell>
          <cell r="BV21">
            <v>8</v>
          </cell>
          <cell r="BW21">
            <v>18</v>
          </cell>
          <cell r="BX21">
            <v>42</v>
          </cell>
          <cell r="BY21">
            <v>42</v>
          </cell>
          <cell r="BZ21">
            <v>16</v>
          </cell>
          <cell r="CA21">
            <v>12</v>
          </cell>
          <cell r="CB21">
            <v>14</v>
          </cell>
          <cell r="CC21">
            <v>25</v>
          </cell>
          <cell r="CD21">
            <v>50</v>
          </cell>
          <cell r="CE21">
            <v>43</v>
          </cell>
          <cell r="CF21">
            <v>10</v>
          </cell>
        </row>
        <row r="22">
          <cell r="B22" t="str">
            <v>Kalundborg</v>
          </cell>
          <cell r="Q22">
            <v>0</v>
          </cell>
          <cell r="R22">
            <v>0</v>
          </cell>
          <cell r="S22">
            <v>0</v>
          </cell>
          <cell r="T22">
            <v>0</v>
          </cell>
          <cell r="U22">
            <v>0</v>
          </cell>
          <cell r="V22">
            <v>2</v>
          </cell>
          <cell r="W22">
            <v>1</v>
          </cell>
          <cell r="X22">
            <v>0</v>
          </cell>
          <cell r="Y22">
            <v>1</v>
          </cell>
          <cell r="Z22">
            <v>0</v>
          </cell>
          <cell r="AA22">
            <v>0</v>
          </cell>
          <cell r="AB22">
            <v>0</v>
          </cell>
          <cell r="AE22">
            <v>0</v>
          </cell>
          <cell r="AF22">
            <v>0</v>
          </cell>
          <cell r="AG22">
            <v>0</v>
          </cell>
          <cell r="AH22">
            <v>0</v>
          </cell>
          <cell r="AI22">
            <v>0</v>
          </cell>
          <cell r="AJ22">
            <v>0</v>
          </cell>
          <cell r="AK22">
            <v>1</v>
          </cell>
          <cell r="AL22">
            <v>1</v>
          </cell>
          <cell r="AM22">
            <v>1</v>
          </cell>
          <cell r="AN22">
            <v>0</v>
          </cell>
          <cell r="AO22">
            <v>0</v>
          </cell>
          <cell r="AP22">
            <v>0</v>
          </cell>
          <cell r="AS22">
            <v>0</v>
          </cell>
          <cell r="AT22">
            <v>0</v>
          </cell>
          <cell r="AU22">
            <v>0</v>
          </cell>
          <cell r="AV22">
            <v>0</v>
          </cell>
          <cell r="AW22">
            <v>0</v>
          </cell>
          <cell r="AX22">
            <v>0</v>
          </cell>
          <cell r="AY22">
            <v>0</v>
          </cell>
          <cell r="AZ22">
            <v>0</v>
          </cell>
          <cell r="BA22">
            <v>0</v>
          </cell>
          <cell r="BB22">
            <v>0</v>
          </cell>
          <cell r="BC22">
            <v>0</v>
          </cell>
          <cell r="BD22">
            <v>0</v>
          </cell>
          <cell r="BG22">
            <v>0</v>
          </cell>
          <cell r="BH22">
            <v>0</v>
          </cell>
          <cell r="BI22">
            <v>0</v>
          </cell>
          <cell r="BJ22">
            <v>0</v>
          </cell>
          <cell r="BK22">
            <v>0</v>
          </cell>
          <cell r="BL22">
            <v>0</v>
          </cell>
          <cell r="BM22">
            <v>0</v>
          </cell>
          <cell r="BN22">
            <v>0</v>
          </cell>
          <cell r="BO22">
            <v>0</v>
          </cell>
          <cell r="BP22">
            <v>0</v>
          </cell>
          <cell r="BQ22">
            <v>0</v>
          </cell>
          <cell r="BR22">
            <v>0</v>
          </cell>
          <cell r="BU22">
            <v>0</v>
          </cell>
          <cell r="BV22">
            <v>0</v>
          </cell>
          <cell r="BW22">
            <v>0</v>
          </cell>
          <cell r="BX22">
            <v>0</v>
          </cell>
          <cell r="BY22">
            <v>0</v>
          </cell>
          <cell r="BZ22">
            <v>0</v>
          </cell>
          <cell r="CA22">
            <v>0</v>
          </cell>
          <cell r="CB22">
            <v>0</v>
          </cell>
          <cell r="CC22">
            <v>0</v>
          </cell>
          <cell r="CD22">
            <v>0</v>
          </cell>
          <cell r="CE22">
            <v>0</v>
          </cell>
          <cell r="CF22">
            <v>0</v>
          </cell>
        </row>
        <row r="23">
          <cell r="B23" t="str">
            <v>Las Palmas</v>
          </cell>
          <cell r="Q23">
            <v>83</v>
          </cell>
          <cell r="R23">
            <v>56</v>
          </cell>
          <cell r="S23">
            <v>70</v>
          </cell>
          <cell r="T23">
            <v>60</v>
          </cell>
          <cell r="U23">
            <v>15</v>
          </cell>
          <cell r="V23">
            <v>11</v>
          </cell>
          <cell r="W23">
            <v>3</v>
          </cell>
          <cell r="X23">
            <v>4</v>
          </cell>
          <cell r="Y23">
            <v>10</v>
          </cell>
          <cell r="Z23">
            <v>44</v>
          </cell>
          <cell r="AA23">
            <v>98</v>
          </cell>
          <cell r="AB23">
            <v>94</v>
          </cell>
          <cell r="AE23">
            <v>0</v>
          </cell>
          <cell r="AF23">
            <v>0</v>
          </cell>
          <cell r="AG23">
            <v>0</v>
          </cell>
          <cell r="AH23">
            <v>0</v>
          </cell>
          <cell r="AI23">
            <v>0</v>
          </cell>
          <cell r="AJ23">
            <v>0</v>
          </cell>
          <cell r="AK23">
            <v>0</v>
          </cell>
          <cell r="AL23">
            <v>0</v>
          </cell>
          <cell r="AM23">
            <v>0</v>
          </cell>
          <cell r="AN23">
            <v>6</v>
          </cell>
          <cell r="AO23">
            <v>38</v>
          </cell>
          <cell r="AP23">
            <v>36</v>
          </cell>
          <cell r="AS23">
            <v>0</v>
          </cell>
          <cell r="AT23">
            <v>0</v>
          </cell>
          <cell r="AU23">
            <v>0</v>
          </cell>
          <cell r="AV23">
            <v>0</v>
          </cell>
          <cell r="AW23">
            <v>0</v>
          </cell>
          <cell r="AX23">
            <v>0</v>
          </cell>
          <cell r="AY23">
            <v>0</v>
          </cell>
          <cell r="AZ23">
            <v>0</v>
          </cell>
          <cell r="BA23">
            <v>0</v>
          </cell>
          <cell r="BB23">
            <v>0</v>
          </cell>
          <cell r="BC23">
            <v>0</v>
          </cell>
          <cell r="BD23">
            <v>0</v>
          </cell>
          <cell r="BG23">
            <v>0</v>
          </cell>
          <cell r="BH23">
            <v>0</v>
          </cell>
          <cell r="BI23">
            <v>0</v>
          </cell>
          <cell r="BJ23">
            <v>0</v>
          </cell>
          <cell r="BK23">
            <v>0</v>
          </cell>
          <cell r="BL23">
            <v>0</v>
          </cell>
          <cell r="BM23">
            <v>0</v>
          </cell>
          <cell r="BN23">
            <v>0</v>
          </cell>
          <cell r="BO23">
            <v>0</v>
          </cell>
          <cell r="BP23">
            <v>0</v>
          </cell>
          <cell r="BQ23">
            <v>0</v>
          </cell>
          <cell r="BR23">
            <v>0</v>
          </cell>
          <cell r="BU23">
            <v>0</v>
          </cell>
          <cell r="BV23">
            <v>0</v>
          </cell>
          <cell r="BW23">
            <v>0</v>
          </cell>
          <cell r="BX23">
            <v>0</v>
          </cell>
          <cell r="BY23">
            <v>0</v>
          </cell>
          <cell r="BZ23">
            <v>0</v>
          </cell>
          <cell r="CA23">
            <v>0</v>
          </cell>
          <cell r="CB23">
            <v>0</v>
          </cell>
          <cell r="CC23">
            <v>0</v>
          </cell>
          <cell r="CD23">
            <v>0</v>
          </cell>
          <cell r="CE23">
            <v>0</v>
          </cell>
          <cell r="CF23">
            <v>0</v>
          </cell>
        </row>
        <row r="24">
          <cell r="B24" t="str">
            <v>Tarragona</v>
          </cell>
          <cell r="Q24">
            <v>0</v>
          </cell>
          <cell r="R24">
            <v>0</v>
          </cell>
          <cell r="S24">
            <v>0</v>
          </cell>
          <cell r="T24">
            <v>5</v>
          </cell>
          <cell r="U24">
            <v>10</v>
          </cell>
          <cell r="V24">
            <v>5</v>
          </cell>
          <cell r="W24">
            <v>5</v>
          </cell>
          <cell r="X24">
            <v>5</v>
          </cell>
          <cell r="Y24">
            <v>8</v>
          </cell>
          <cell r="Z24">
            <v>15</v>
          </cell>
          <cell r="AA24">
            <v>4</v>
          </cell>
          <cell r="AB24">
            <v>0</v>
          </cell>
          <cell r="AE24">
            <v>0</v>
          </cell>
          <cell r="AF24">
            <v>0</v>
          </cell>
          <cell r="AG24">
            <v>0</v>
          </cell>
          <cell r="AH24">
            <v>5</v>
          </cell>
          <cell r="AI24">
            <v>4</v>
          </cell>
          <cell r="AJ24">
            <v>1</v>
          </cell>
          <cell r="AK24">
            <v>3</v>
          </cell>
          <cell r="AL24">
            <v>2</v>
          </cell>
          <cell r="AM24">
            <v>5</v>
          </cell>
          <cell r="AN24">
            <v>14</v>
          </cell>
          <cell r="AO24">
            <v>1</v>
          </cell>
          <cell r="AP24">
            <v>0</v>
          </cell>
          <cell r="AS24">
            <v>0</v>
          </cell>
          <cell r="AT24">
            <v>0</v>
          </cell>
          <cell r="AU24">
            <v>0</v>
          </cell>
          <cell r="AV24">
            <v>0</v>
          </cell>
          <cell r="AW24">
            <v>0</v>
          </cell>
          <cell r="AX24">
            <v>0</v>
          </cell>
          <cell r="AY24">
            <v>0</v>
          </cell>
          <cell r="AZ24">
            <v>0</v>
          </cell>
          <cell r="BA24">
            <v>0</v>
          </cell>
          <cell r="BB24">
            <v>0</v>
          </cell>
          <cell r="BC24">
            <v>0</v>
          </cell>
          <cell r="BD24">
            <v>0</v>
          </cell>
          <cell r="BG24">
            <v>0</v>
          </cell>
          <cell r="BH24">
            <v>0</v>
          </cell>
          <cell r="BI24">
            <v>0</v>
          </cell>
          <cell r="BJ24">
            <v>0</v>
          </cell>
          <cell r="BK24">
            <v>0</v>
          </cell>
          <cell r="BL24">
            <v>0</v>
          </cell>
          <cell r="BM24">
            <v>0</v>
          </cell>
          <cell r="BN24">
            <v>0</v>
          </cell>
          <cell r="BO24">
            <v>0</v>
          </cell>
          <cell r="BP24">
            <v>0</v>
          </cell>
          <cell r="BQ24">
            <v>0</v>
          </cell>
          <cell r="BR24">
            <v>0</v>
          </cell>
          <cell r="BU24">
            <v>0</v>
          </cell>
          <cell r="BV24">
            <v>0</v>
          </cell>
          <cell r="BW24">
            <v>0</v>
          </cell>
          <cell r="BX24">
            <v>0</v>
          </cell>
          <cell r="BY24">
            <v>0</v>
          </cell>
          <cell r="BZ24">
            <v>0</v>
          </cell>
          <cell r="CA24">
            <v>0</v>
          </cell>
          <cell r="CB24">
            <v>0</v>
          </cell>
          <cell r="CC24">
            <v>0</v>
          </cell>
          <cell r="CD24">
            <v>0</v>
          </cell>
          <cell r="CE24">
            <v>0</v>
          </cell>
          <cell r="CF24">
            <v>0</v>
          </cell>
        </row>
        <row r="25">
          <cell r="B25" t="str">
            <v>Alicante</v>
          </cell>
          <cell r="Q25">
            <v>0</v>
          </cell>
          <cell r="R25">
            <v>0</v>
          </cell>
          <cell r="S25">
            <v>1</v>
          </cell>
          <cell r="T25">
            <v>9</v>
          </cell>
          <cell r="U25">
            <v>12</v>
          </cell>
          <cell r="V25">
            <v>3</v>
          </cell>
          <cell r="W25">
            <v>8</v>
          </cell>
          <cell r="X25">
            <v>8</v>
          </cell>
          <cell r="Y25">
            <v>9</v>
          </cell>
          <cell r="Z25">
            <v>16</v>
          </cell>
          <cell r="AA25">
            <v>8</v>
          </cell>
          <cell r="AB25">
            <v>0</v>
          </cell>
          <cell r="AE25">
            <v>0</v>
          </cell>
          <cell r="AF25">
            <v>0</v>
          </cell>
          <cell r="AG25">
            <v>0</v>
          </cell>
          <cell r="AH25">
            <v>0</v>
          </cell>
          <cell r="AI25">
            <v>0</v>
          </cell>
          <cell r="AJ25">
            <v>0</v>
          </cell>
          <cell r="AK25">
            <v>0</v>
          </cell>
          <cell r="AL25">
            <v>0</v>
          </cell>
          <cell r="AM25">
            <v>0</v>
          </cell>
          <cell r="AN25">
            <v>0</v>
          </cell>
          <cell r="AO25">
            <v>0</v>
          </cell>
          <cell r="AP25">
            <v>0</v>
          </cell>
          <cell r="AS25">
            <v>0</v>
          </cell>
          <cell r="AT25">
            <v>0</v>
          </cell>
          <cell r="AU25">
            <v>0</v>
          </cell>
          <cell r="AV25">
            <v>0</v>
          </cell>
          <cell r="AW25">
            <v>0</v>
          </cell>
          <cell r="AX25">
            <v>0</v>
          </cell>
          <cell r="AY25">
            <v>0</v>
          </cell>
          <cell r="AZ25">
            <v>0</v>
          </cell>
          <cell r="BA25">
            <v>0</v>
          </cell>
          <cell r="BB25">
            <v>0</v>
          </cell>
          <cell r="BC25">
            <v>0</v>
          </cell>
          <cell r="BD25">
            <v>0</v>
          </cell>
          <cell r="BG25">
            <v>0</v>
          </cell>
          <cell r="BH25">
            <v>0</v>
          </cell>
          <cell r="BI25">
            <v>0</v>
          </cell>
          <cell r="BJ25">
            <v>0</v>
          </cell>
          <cell r="BK25">
            <v>0</v>
          </cell>
          <cell r="BL25">
            <v>0</v>
          </cell>
          <cell r="BM25">
            <v>0</v>
          </cell>
          <cell r="BN25">
            <v>0</v>
          </cell>
          <cell r="BO25">
            <v>0</v>
          </cell>
          <cell r="BP25">
            <v>0</v>
          </cell>
          <cell r="BQ25">
            <v>0</v>
          </cell>
          <cell r="BR25">
            <v>0</v>
          </cell>
          <cell r="BU25">
            <v>0</v>
          </cell>
          <cell r="BV25">
            <v>0</v>
          </cell>
          <cell r="BW25">
            <v>0</v>
          </cell>
          <cell r="BX25">
            <v>0</v>
          </cell>
          <cell r="BY25">
            <v>0</v>
          </cell>
          <cell r="BZ25">
            <v>0</v>
          </cell>
          <cell r="CA25">
            <v>0</v>
          </cell>
          <cell r="CB25">
            <v>0</v>
          </cell>
          <cell r="CC25">
            <v>0</v>
          </cell>
          <cell r="CD25">
            <v>0</v>
          </cell>
          <cell r="CE25">
            <v>0</v>
          </cell>
          <cell r="CF25">
            <v>0</v>
          </cell>
        </row>
        <row r="26">
          <cell r="B26" t="str">
            <v>Other</v>
          </cell>
          <cell r="Q26">
            <v>0</v>
          </cell>
          <cell r="R26">
            <v>0</v>
          </cell>
          <cell r="S26">
            <v>0</v>
          </cell>
          <cell r="T26">
            <v>1</v>
          </cell>
          <cell r="U26">
            <v>3</v>
          </cell>
          <cell r="V26">
            <v>4</v>
          </cell>
          <cell r="W26">
            <v>3</v>
          </cell>
          <cell r="X26">
            <v>4</v>
          </cell>
          <cell r="Y26">
            <v>4</v>
          </cell>
          <cell r="Z26">
            <v>2</v>
          </cell>
          <cell r="AA26">
            <v>0</v>
          </cell>
          <cell r="AB26">
            <v>0</v>
          </cell>
          <cell r="AE26">
            <v>0</v>
          </cell>
          <cell r="AF26">
            <v>0</v>
          </cell>
          <cell r="AG26">
            <v>0</v>
          </cell>
          <cell r="AH26">
            <v>1</v>
          </cell>
          <cell r="AI26">
            <v>0</v>
          </cell>
          <cell r="AJ26">
            <v>1</v>
          </cell>
          <cell r="AK26">
            <v>3</v>
          </cell>
          <cell r="AL26">
            <v>2</v>
          </cell>
          <cell r="AM26">
            <v>1</v>
          </cell>
          <cell r="AN26">
            <v>1</v>
          </cell>
          <cell r="AO26">
            <v>0</v>
          </cell>
          <cell r="AP26">
            <v>0</v>
          </cell>
          <cell r="AS26">
            <v>0</v>
          </cell>
          <cell r="AT26">
            <v>0</v>
          </cell>
          <cell r="AU26">
            <v>0</v>
          </cell>
          <cell r="AV26">
            <v>0</v>
          </cell>
          <cell r="AW26">
            <v>0</v>
          </cell>
          <cell r="AX26">
            <v>0</v>
          </cell>
          <cell r="AY26">
            <v>0</v>
          </cell>
          <cell r="AZ26">
            <v>0</v>
          </cell>
          <cell r="BA26">
            <v>0</v>
          </cell>
          <cell r="BB26">
            <v>0</v>
          </cell>
          <cell r="BC26">
            <v>0</v>
          </cell>
          <cell r="BD26">
            <v>0</v>
          </cell>
          <cell r="BG26">
            <v>0</v>
          </cell>
          <cell r="BH26">
            <v>0</v>
          </cell>
          <cell r="BI26">
            <v>0</v>
          </cell>
          <cell r="BJ26">
            <v>0</v>
          </cell>
          <cell r="BK26">
            <v>0</v>
          </cell>
          <cell r="BL26">
            <v>0</v>
          </cell>
          <cell r="BM26">
            <v>0</v>
          </cell>
          <cell r="BN26">
            <v>0</v>
          </cell>
          <cell r="BO26">
            <v>0</v>
          </cell>
          <cell r="BP26">
            <v>0</v>
          </cell>
          <cell r="BQ26">
            <v>0</v>
          </cell>
          <cell r="BR26">
            <v>0</v>
          </cell>
          <cell r="BU26">
            <v>0</v>
          </cell>
          <cell r="BV26">
            <v>0</v>
          </cell>
          <cell r="BW26">
            <v>0</v>
          </cell>
          <cell r="BX26">
            <v>1</v>
          </cell>
          <cell r="BY26">
            <v>2</v>
          </cell>
          <cell r="BZ26">
            <v>5</v>
          </cell>
          <cell r="CA26">
            <v>3</v>
          </cell>
          <cell r="CB26">
            <v>1</v>
          </cell>
          <cell r="CC26">
            <v>1</v>
          </cell>
          <cell r="CD26">
            <v>3</v>
          </cell>
          <cell r="CE26">
            <v>0</v>
          </cell>
          <cell r="CF26">
            <v>0</v>
          </cell>
        </row>
        <row r="27">
          <cell r="B27" t="str">
            <v>Adria</v>
          </cell>
          <cell r="Q27">
            <v>0</v>
          </cell>
          <cell r="R27">
            <v>0</v>
          </cell>
          <cell r="S27">
            <v>0</v>
          </cell>
          <cell r="T27">
            <v>1</v>
          </cell>
          <cell r="U27">
            <v>3</v>
          </cell>
          <cell r="V27">
            <v>4</v>
          </cell>
          <cell r="W27">
            <v>3</v>
          </cell>
          <cell r="X27">
            <v>4</v>
          </cell>
          <cell r="Y27">
            <v>4</v>
          </cell>
          <cell r="Z27">
            <v>2</v>
          </cell>
          <cell r="AA27">
            <v>0</v>
          </cell>
          <cell r="AB27">
            <v>0</v>
          </cell>
          <cell r="AE27">
            <v>0</v>
          </cell>
          <cell r="AF27">
            <v>0</v>
          </cell>
          <cell r="AG27">
            <v>0</v>
          </cell>
          <cell r="AH27">
            <v>1</v>
          </cell>
          <cell r="AI27">
            <v>0</v>
          </cell>
          <cell r="AJ27">
            <v>1</v>
          </cell>
          <cell r="AK27">
            <v>3</v>
          </cell>
          <cell r="AL27">
            <v>2</v>
          </cell>
          <cell r="AM27">
            <v>1</v>
          </cell>
          <cell r="AN27">
            <v>1</v>
          </cell>
          <cell r="AO27">
            <v>0</v>
          </cell>
          <cell r="AP27">
            <v>0</v>
          </cell>
          <cell r="AS27">
            <v>0</v>
          </cell>
          <cell r="AT27">
            <v>0</v>
          </cell>
          <cell r="AU27">
            <v>0</v>
          </cell>
          <cell r="AV27">
            <v>0</v>
          </cell>
          <cell r="AW27">
            <v>0</v>
          </cell>
          <cell r="AX27">
            <v>0</v>
          </cell>
          <cell r="AY27">
            <v>0</v>
          </cell>
          <cell r="AZ27">
            <v>0</v>
          </cell>
          <cell r="BA27">
            <v>0</v>
          </cell>
          <cell r="BB27">
            <v>0</v>
          </cell>
          <cell r="BC27">
            <v>0</v>
          </cell>
          <cell r="BD27">
            <v>0</v>
          </cell>
          <cell r="BG27">
            <v>0</v>
          </cell>
          <cell r="BH27">
            <v>0</v>
          </cell>
          <cell r="BI27">
            <v>0</v>
          </cell>
          <cell r="BJ27">
            <v>0</v>
          </cell>
          <cell r="BK27">
            <v>0</v>
          </cell>
          <cell r="BL27">
            <v>0</v>
          </cell>
          <cell r="BM27">
            <v>0</v>
          </cell>
          <cell r="BN27">
            <v>0</v>
          </cell>
          <cell r="BO27">
            <v>0</v>
          </cell>
          <cell r="BP27">
            <v>0</v>
          </cell>
          <cell r="BQ27">
            <v>0</v>
          </cell>
          <cell r="BR27">
            <v>0</v>
          </cell>
          <cell r="BU27">
            <v>0</v>
          </cell>
          <cell r="BV27">
            <v>0</v>
          </cell>
          <cell r="BW27">
            <v>0</v>
          </cell>
          <cell r="BX27">
            <v>1</v>
          </cell>
          <cell r="BY27">
            <v>2</v>
          </cell>
          <cell r="BZ27">
            <v>5</v>
          </cell>
          <cell r="CA27">
            <v>3</v>
          </cell>
          <cell r="CB27">
            <v>1</v>
          </cell>
          <cell r="CC27">
            <v>1</v>
          </cell>
          <cell r="CD27">
            <v>3</v>
          </cell>
          <cell r="CE27">
            <v>0</v>
          </cell>
          <cell r="CF27">
            <v>0</v>
          </cell>
        </row>
        <row r="32">
          <cell r="Q32" t="str">
            <v>January</v>
          </cell>
          <cell r="R32" t="str">
            <v>February</v>
          </cell>
          <cell r="S32" t="str">
            <v>March</v>
          </cell>
          <cell r="T32" t="str">
            <v>April</v>
          </cell>
          <cell r="U32" t="str">
            <v>May</v>
          </cell>
          <cell r="V32" t="str">
            <v>June</v>
          </cell>
          <cell r="W32" t="str">
            <v>July</v>
          </cell>
          <cell r="X32" t="str">
            <v>August</v>
          </cell>
          <cell r="Y32" t="str">
            <v>September</v>
          </cell>
          <cell r="Z32" t="str">
            <v>October</v>
          </cell>
          <cell r="AA32" t="str">
            <v>November</v>
          </cell>
          <cell r="AB32" t="str">
            <v>December</v>
          </cell>
        </row>
        <row r="33">
          <cell r="B33" t="str">
            <v>PAX</v>
          </cell>
          <cell r="Q33" t="str">
            <v>FY23</v>
          </cell>
          <cell r="T33" t="str">
            <v>FY24</v>
          </cell>
          <cell r="AE33" t="str">
            <v>FY22</v>
          </cell>
          <cell r="AH33" t="str">
            <v>FY23</v>
          </cell>
          <cell r="AS33" t="str">
            <v>FY22</v>
          </cell>
          <cell r="BG33" t="str">
            <v>FY20</v>
          </cell>
          <cell r="BX33" t="str">
            <v>FY20</v>
          </cell>
        </row>
        <row r="34">
          <cell r="B34" t="str">
            <v>Americas</v>
          </cell>
          <cell r="Q34">
            <v>522949</v>
          </cell>
          <cell r="R34">
            <v>449661</v>
          </cell>
          <cell r="S34">
            <v>565574</v>
          </cell>
          <cell r="T34">
            <v>449751</v>
          </cell>
          <cell r="U34">
            <v>353242</v>
          </cell>
          <cell r="V34">
            <v>359885</v>
          </cell>
          <cell r="W34">
            <v>396404</v>
          </cell>
          <cell r="X34">
            <v>375428</v>
          </cell>
          <cell r="Y34">
            <v>313650</v>
          </cell>
          <cell r="Z34">
            <v>282162</v>
          </cell>
          <cell r="AA34">
            <v>497550</v>
          </cell>
          <cell r="AB34">
            <v>666281</v>
          </cell>
          <cell r="AE34">
            <v>195612</v>
          </cell>
          <cell r="AF34">
            <v>219545</v>
          </cell>
          <cell r="AG34">
            <v>344501</v>
          </cell>
          <cell r="AH34">
            <v>297788</v>
          </cell>
          <cell r="AI34">
            <v>234968</v>
          </cell>
          <cell r="AJ34">
            <v>251675</v>
          </cell>
          <cell r="AK34">
            <v>292122</v>
          </cell>
          <cell r="AL34">
            <v>278520</v>
          </cell>
          <cell r="AM34">
            <v>280580</v>
          </cell>
          <cell r="AN34">
            <v>268578</v>
          </cell>
          <cell r="AO34">
            <v>410205</v>
          </cell>
          <cell r="AP34">
            <v>518319</v>
          </cell>
          <cell r="AS34">
            <v>0</v>
          </cell>
          <cell r="AT34">
            <v>0</v>
          </cell>
          <cell r="AU34">
            <v>0</v>
          </cell>
          <cell r="AV34">
            <v>0</v>
          </cell>
          <cell r="AW34">
            <v>0</v>
          </cell>
          <cell r="AX34">
            <v>5111</v>
          </cell>
          <cell r="AY34">
            <v>30914</v>
          </cell>
          <cell r="AZ34">
            <v>66591</v>
          </cell>
          <cell r="BA34">
            <v>83395</v>
          </cell>
          <cell r="BB34">
            <v>143120</v>
          </cell>
          <cell r="BC34">
            <v>185964</v>
          </cell>
          <cell r="BD34">
            <v>253217</v>
          </cell>
          <cell r="BG34">
            <v>466080</v>
          </cell>
          <cell r="BH34">
            <v>430518</v>
          </cell>
          <cell r="BI34">
            <v>196286</v>
          </cell>
          <cell r="BJ34">
            <v>0</v>
          </cell>
          <cell r="BK34">
            <v>0</v>
          </cell>
          <cell r="BL34">
            <v>0</v>
          </cell>
          <cell r="BM34">
            <v>0</v>
          </cell>
          <cell r="BN34">
            <v>0</v>
          </cell>
          <cell r="BO34">
            <v>0</v>
          </cell>
          <cell r="BP34">
            <v>0</v>
          </cell>
          <cell r="BQ34">
            <v>0</v>
          </cell>
          <cell r="BR34">
            <v>0</v>
          </cell>
          <cell r="BU34">
            <v>525262</v>
          </cell>
          <cell r="BV34">
            <v>425246</v>
          </cell>
          <cell r="BW34">
            <v>500596</v>
          </cell>
          <cell r="BX34">
            <v>394045</v>
          </cell>
          <cell r="BY34">
            <v>303053</v>
          </cell>
          <cell r="BZ34">
            <v>324456</v>
          </cell>
          <cell r="CA34">
            <v>332464</v>
          </cell>
          <cell r="CB34">
            <v>325246</v>
          </cell>
          <cell r="CC34">
            <v>234453</v>
          </cell>
          <cell r="CD34">
            <v>299863</v>
          </cell>
          <cell r="CE34">
            <v>421184</v>
          </cell>
          <cell r="CF34">
            <v>506611</v>
          </cell>
        </row>
        <row r="35">
          <cell r="B35" t="str">
            <v>Antigua</v>
          </cell>
          <cell r="Q35">
            <v>115964</v>
          </cell>
          <cell r="R35">
            <v>107254</v>
          </cell>
          <cell r="S35">
            <v>109432</v>
          </cell>
          <cell r="T35">
            <v>56930</v>
          </cell>
          <cell r="U35">
            <v>19347</v>
          </cell>
          <cell r="V35">
            <v>4382</v>
          </cell>
          <cell r="W35">
            <v>10233</v>
          </cell>
          <cell r="X35">
            <v>6474</v>
          </cell>
          <cell r="Y35">
            <v>0</v>
          </cell>
          <cell r="Z35">
            <v>9326</v>
          </cell>
          <cell r="AA35">
            <v>83904</v>
          </cell>
          <cell r="AB35">
            <v>146536</v>
          </cell>
          <cell r="AE35">
            <v>50794</v>
          </cell>
          <cell r="AF35">
            <v>44710</v>
          </cell>
          <cell r="AG35">
            <v>60824</v>
          </cell>
          <cell r="AH35">
            <v>30815</v>
          </cell>
          <cell r="AI35">
            <v>3881</v>
          </cell>
          <cell r="AJ35">
            <v>0</v>
          </cell>
          <cell r="AK35">
            <v>3145</v>
          </cell>
          <cell r="AL35">
            <v>0</v>
          </cell>
          <cell r="AM35">
            <v>4913</v>
          </cell>
          <cell r="AN35">
            <v>7610</v>
          </cell>
          <cell r="AO35">
            <v>64272</v>
          </cell>
          <cell r="AP35">
            <v>108803</v>
          </cell>
          <cell r="AS35">
            <v>0</v>
          </cell>
          <cell r="AT35">
            <v>0</v>
          </cell>
          <cell r="AU35">
            <v>0</v>
          </cell>
          <cell r="AV35">
            <v>0</v>
          </cell>
          <cell r="AW35">
            <v>0</v>
          </cell>
          <cell r="AX35">
            <v>0</v>
          </cell>
          <cell r="AY35">
            <v>767</v>
          </cell>
          <cell r="AZ35">
            <v>1816</v>
          </cell>
          <cell r="BA35">
            <v>1618</v>
          </cell>
          <cell r="BB35">
            <v>720</v>
          </cell>
          <cell r="BC35">
            <v>23175</v>
          </cell>
          <cell r="BD35">
            <v>52767</v>
          </cell>
          <cell r="BG35">
            <v>108796</v>
          </cell>
          <cell r="BH35">
            <v>101463</v>
          </cell>
          <cell r="BI35">
            <v>48626</v>
          </cell>
          <cell r="BJ35">
            <v>0</v>
          </cell>
          <cell r="BK35">
            <v>0</v>
          </cell>
          <cell r="BL35">
            <v>0</v>
          </cell>
          <cell r="BM35">
            <v>0</v>
          </cell>
          <cell r="BN35">
            <v>0</v>
          </cell>
          <cell r="BO35">
            <v>0</v>
          </cell>
          <cell r="BP35">
            <v>0</v>
          </cell>
          <cell r="BQ35">
            <v>0</v>
          </cell>
          <cell r="BR35">
            <v>0</v>
          </cell>
          <cell r="BU35">
            <v>156866</v>
          </cell>
          <cell r="BV35">
            <v>119668</v>
          </cell>
          <cell r="BW35">
            <v>108846</v>
          </cell>
          <cell r="BX35">
            <v>46675</v>
          </cell>
          <cell r="BY35">
            <v>15340</v>
          </cell>
          <cell r="BZ35">
            <v>13509</v>
          </cell>
          <cell r="CA35">
            <v>10620</v>
          </cell>
          <cell r="CB35">
            <v>9607</v>
          </cell>
          <cell r="CC35">
            <v>11148</v>
          </cell>
          <cell r="CD35">
            <v>31050</v>
          </cell>
          <cell r="CE35">
            <v>89764</v>
          </cell>
          <cell r="CF35">
            <v>120203</v>
          </cell>
        </row>
        <row r="36">
          <cell r="B36" t="str">
            <v>Nassau</v>
          </cell>
          <cell r="Q36">
            <v>406985</v>
          </cell>
          <cell r="R36">
            <v>342407</v>
          </cell>
          <cell r="S36">
            <v>456142</v>
          </cell>
          <cell r="T36">
            <v>392821</v>
          </cell>
          <cell r="U36">
            <v>319094</v>
          </cell>
          <cell r="V36">
            <v>339475</v>
          </cell>
          <cell r="W36">
            <v>366417</v>
          </cell>
          <cell r="X36">
            <v>353896</v>
          </cell>
          <cell r="Y36">
            <v>298709</v>
          </cell>
          <cell r="Z36">
            <v>272477</v>
          </cell>
          <cell r="AA36">
            <v>413646</v>
          </cell>
          <cell r="AB36">
            <v>519745</v>
          </cell>
          <cell r="AE36">
            <v>144818</v>
          </cell>
          <cell r="AF36">
            <v>174835</v>
          </cell>
          <cell r="AG36">
            <v>283677</v>
          </cell>
          <cell r="AH36">
            <v>266973</v>
          </cell>
          <cell r="AI36">
            <v>231087</v>
          </cell>
          <cell r="AJ36">
            <v>251675</v>
          </cell>
          <cell r="AK36">
            <v>288977</v>
          </cell>
          <cell r="AL36">
            <v>278520</v>
          </cell>
          <cell r="AM36">
            <v>275667</v>
          </cell>
          <cell r="AN36">
            <v>260968</v>
          </cell>
          <cell r="AO36">
            <v>345933</v>
          </cell>
          <cell r="AP36">
            <v>409516</v>
          </cell>
          <cell r="AS36">
            <v>0</v>
          </cell>
          <cell r="AT36">
            <v>0</v>
          </cell>
          <cell r="AU36">
            <v>0</v>
          </cell>
          <cell r="AV36">
            <v>0</v>
          </cell>
          <cell r="AW36">
            <v>0</v>
          </cell>
          <cell r="AX36">
            <v>5111</v>
          </cell>
          <cell r="AY36">
            <v>30147</v>
          </cell>
          <cell r="AZ36">
            <v>64775</v>
          </cell>
          <cell r="BA36">
            <v>81777</v>
          </cell>
          <cell r="BB36">
            <v>142400</v>
          </cell>
          <cell r="BC36">
            <v>162789</v>
          </cell>
          <cell r="BD36">
            <v>200450</v>
          </cell>
          <cell r="BG36">
            <v>357284</v>
          </cell>
          <cell r="BH36">
            <v>329055</v>
          </cell>
          <cell r="BI36">
            <v>147660</v>
          </cell>
          <cell r="BJ36">
            <v>0</v>
          </cell>
          <cell r="BK36">
            <v>0</v>
          </cell>
          <cell r="BL36">
            <v>0</v>
          </cell>
          <cell r="BM36">
            <v>0</v>
          </cell>
          <cell r="BN36">
            <v>0</v>
          </cell>
          <cell r="BO36">
            <v>0</v>
          </cell>
          <cell r="BP36">
            <v>0</v>
          </cell>
          <cell r="BQ36">
            <v>0</v>
          </cell>
          <cell r="BR36">
            <v>0</v>
          </cell>
          <cell r="BU36">
            <v>368396</v>
          </cell>
          <cell r="BV36">
            <v>305578</v>
          </cell>
          <cell r="BW36">
            <v>391750</v>
          </cell>
          <cell r="BX36">
            <v>347370</v>
          </cell>
          <cell r="BY36">
            <v>287713</v>
          </cell>
          <cell r="BZ36">
            <v>310947</v>
          </cell>
          <cell r="CA36">
            <v>321844</v>
          </cell>
          <cell r="CB36">
            <v>315639</v>
          </cell>
          <cell r="CC36">
            <v>223305</v>
          </cell>
          <cell r="CD36">
            <v>268813</v>
          </cell>
          <cell r="CE36">
            <v>331420</v>
          </cell>
          <cell r="CF36">
            <v>386408</v>
          </cell>
        </row>
        <row r="37">
          <cell r="B37" t="str">
            <v>Prince Rupert</v>
          </cell>
          <cell r="Q37">
            <v>0</v>
          </cell>
          <cell r="R37">
            <v>0</v>
          </cell>
          <cell r="S37">
            <v>0</v>
          </cell>
          <cell r="T37">
            <v>0</v>
          </cell>
          <cell r="U37">
            <v>14801</v>
          </cell>
          <cell r="V37">
            <v>16028</v>
          </cell>
          <cell r="W37">
            <v>19754</v>
          </cell>
          <cell r="X37">
            <v>15058</v>
          </cell>
          <cell r="Y37">
            <v>14941</v>
          </cell>
          <cell r="Z37">
            <v>359</v>
          </cell>
          <cell r="AA37">
            <v>0</v>
          </cell>
          <cell r="AB37">
            <v>0</v>
          </cell>
          <cell r="AE37">
            <v>0</v>
          </cell>
          <cell r="AF37">
            <v>0</v>
          </cell>
          <cell r="AG37">
            <v>0</v>
          </cell>
          <cell r="AH37">
            <v>0</v>
          </cell>
          <cell r="AI37">
            <v>0</v>
          </cell>
          <cell r="AJ37">
            <v>0</v>
          </cell>
          <cell r="AK37">
            <v>0</v>
          </cell>
          <cell r="AL37">
            <v>0</v>
          </cell>
          <cell r="AM37">
            <v>0</v>
          </cell>
          <cell r="AN37">
            <v>0</v>
          </cell>
          <cell r="AO37">
            <v>0</v>
          </cell>
          <cell r="AP37">
            <v>0</v>
          </cell>
          <cell r="AS37">
            <v>0</v>
          </cell>
          <cell r="AT37">
            <v>0</v>
          </cell>
          <cell r="AU37">
            <v>0</v>
          </cell>
          <cell r="AV37">
            <v>0</v>
          </cell>
          <cell r="AW37">
            <v>0</v>
          </cell>
          <cell r="AX37">
            <v>0</v>
          </cell>
          <cell r="AY37">
            <v>0</v>
          </cell>
          <cell r="AZ37">
            <v>0</v>
          </cell>
          <cell r="BA37">
            <v>0</v>
          </cell>
          <cell r="BB37">
            <v>0</v>
          </cell>
          <cell r="BC37">
            <v>0</v>
          </cell>
          <cell r="BD37">
            <v>0</v>
          </cell>
          <cell r="BG37">
            <v>0</v>
          </cell>
          <cell r="BH37">
            <v>0</v>
          </cell>
          <cell r="BI37">
            <v>0</v>
          </cell>
          <cell r="BJ37">
            <v>0</v>
          </cell>
          <cell r="BK37">
            <v>0</v>
          </cell>
          <cell r="BL37">
            <v>0</v>
          </cell>
          <cell r="BM37">
            <v>0</v>
          </cell>
          <cell r="BN37">
            <v>0</v>
          </cell>
          <cell r="BO37">
            <v>0</v>
          </cell>
          <cell r="BP37">
            <v>0</v>
          </cell>
          <cell r="BQ37">
            <v>0</v>
          </cell>
          <cell r="BR37">
            <v>0</v>
          </cell>
          <cell r="BU37">
            <v>0</v>
          </cell>
          <cell r="BV37">
            <v>0</v>
          </cell>
          <cell r="BW37">
            <v>0</v>
          </cell>
          <cell r="BX37">
            <v>0</v>
          </cell>
          <cell r="BY37">
            <v>0</v>
          </cell>
          <cell r="BZ37">
            <v>0</v>
          </cell>
          <cell r="CA37">
            <v>0</v>
          </cell>
          <cell r="CB37">
            <v>0</v>
          </cell>
          <cell r="CC37">
            <v>0</v>
          </cell>
          <cell r="CD37">
            <v>0</v>
          </cell>
          <cell r="CE37">
            <v>0</v>
          </cell>
          <cell r="CF37">
            <v>0</v>
          </cell>
        </row>
        <row r="38">
          <cell r="B38" t="str">
            <v>Central Med</v>
          </cell>
          <cell r="Q38">
            <v>15799</v>
          </cell>
          <cell r="R38">
            <v>24121</v>
          </cell>
          <cell r="S38">
            <v>43135</v>
          </cell>
          <cell r="T38">
            <v>107348</v>
          </cell>
          <cell r="U38">
            <v>161083</v>
          </cell>
          <cell r="V38">
            <v>224892</v>
          </cell>
          <cell r="W38">
            <v>269629</v>
          </cell>
          <cell r="X38">
            <v>262517</v>
          </cell>
          <cell r="Y38">
            <v>223095</v>
          </cell>
          <cell r="Z38">
            <v>199183</v>
          </cell>
          <cell r="AA38">
            <v>98994</v>
          </cell>
          <cell r="AB38">
            <v>30889</v>
          </cell>
          <cell r="AE38">
            <v>1702</v>
          </cell>
          <cell r="AF38">
            <v>6429</v>
          </cell>
          <cell r="AG38">
            <v>28377</v>
          </cell>
          <cell r="AH38">
            <v>60367</v>
          </cell>
          <cell r="AI38">
            <v>82038</v>
          </cell>
          <cell r="AJ38">
            <v>121649</v>
          </cell>
          <cell r="AK38">
            <v>133693</v>
          </cell>
          <cell r="AL38">
            <v>183659</v>
          </cell>
          <cell r="AM38">
            <v>150081</v>
          </cell>
          <cell r="AN38">
            <v>124605</v>
          </cell>
          <cell r="AO38">
            <v>51003</v>
          </cell>
          <cell r="AP38">
            <v>22360</v>
          </cell>
          <cell r="AS38">
            <v>1288</v>
          </cell>
          <cell r="AT38">
            <v>4669</v>
          </cell>
          <cell r="AU38">
            <v>4146</v>
          </cell>
          <cell r="AV38">
            <v>6002</v>
          </cell>
          <cell r="AW38">
            <v>24481</v>
          </cell>
          <cell r="AX38">
            <v>23467</v>
          </cell>
          <cell r="AY38">
            <v>37562</v>
          </cell>
          <cell r="AZ38">
            <v>48391</v>
          </cell>
          <cell r="BA38">
            <v>64266</v>
          </cell>
          <cell r="BB38">
            <v>44045</v>
          </cell>
          <cell r="BC38">
            <v>29456</v>
          </cell>
          <cell r="BD38">
            <v>13748</v>
          </cell>
          <cell r="BG38">
            <v>23141</v>
          </cell>
          <cell r="BH38">
            <v>17407</v>
          </cell>
          <cell r="BI38">
            <v>565</v>
          </cell>
          <cell r="BJ38">
            <v>0</v>
          </cell>
          <cell r="BK38">
            <v>0</v>
          </cell>
          <cell r="BL38">
            <v>0</v>
          </cell>
          <cell r="BM38">
            <v>0</v>
          </cell>
          <cell r="BN38">
            <v>2541</v>
          </cell>
          <cell r="BO38">
            <v>6072</v>
          </cell>
          <cell r="BP38">
            <v>13954</v>
          </cell>
          <cell r="BQ38">
            <v>4854</v>
          </cell>
          <cell r="BR38">
            <v>2141</v>
          </cell>
          <cell r="BU38">
            <v>20627</v>
          </cell>
          <cell r="BV38">
            <v>26946</v>
          </cell>
          <cell r="BW38">
            <v>32801</v>
          </cell>
          <cell r="BX38">
            <v>147331</v>
          </cell>
          <cell r="BY38">
            <v>165399</v>
          </cell>
          <cell r="BZ38">
            <v>167798</v>
          </cell>
          <cell r="CA38">
            <v>174121</v>
          </cell>
          <cell r="CB38">
            <v>180130</v>
          </cell>
          <cell r="CC38">
            <v>169136</v>
          </cell>
          <cell r="CD38">
            <v>223063</v>
          </cell>
          <cell r="CE38">
            <v>37844</v>
          </cell>
          <cell r="CF38">
            <v>55736</v>
          </cell>
        </row>
        <row r="39">
          <cell r="B39" t="str">
            <v>Cagliari</v>
          </cell>
          <cell r="Q39">
            <v>0</v>
          </cell>
          <cell r="R39">
            <v>2237</v>
          </cell>
          <cell r="S39">
            <v>2448</v>
          </cell>
          <cell r="T39">
            <v>22504</v>
          </cell>
          <cell r="U39">
            <v>52683</v>
          </cell>
          <cell r="V39">
            <v>45141</v>
          </cell>
          <cell r="W39">
            <v>52499</v>
          </cell>
          <cell r="X39">
            <v>58714</v>
          </cell>
          <cell r="Y39">
            <v>43998</v>
          </cell>
          <cell r="Z39">
            <v>63336</v>
          </cell>
          <cell r="AA39">
            <v>25567</v>
          </cell>
          <cell r="AB39">
            <v>3992</v>
          </cell>
          <cell r="AE39">
            <v>0</v>
          </cell>
          <cell r="AF39">
            <v>767</v>
          </cell>
          <cell r="AG39">
            <v>2343</v>
          </cell>
          <cell r="AH39">
            <v>11925</v>
          </cell>
          <cell r="AI39">
            <v>14455</v>
          </cell>
          <cell r="AJ39">
            <v>17863</v>
          </cell>
          <cell r="AK39">
            <v>18045</v>
          </cell>
          <cell r="AL39">
            <v>33549</v>
          </cell>
          <cell r="AM39">
            <v>27165</v>
          </cell>
          <cell r="AN39">
            <v>28355</v>
          </cell>
          <cell r="AO39">
            <v>12159</v>
          </cell>
          <cell r="AP39">
            <v>2108</v>
          </cell>
          <cell r="AS39">
            <v>644</v>
          </cell>
          <cell r="AT39">
            <v>639</v>
          </cell>
          <cell r="AU39">
            <v>856</v>
          </cell>
          <cell r="AV39">
            <v>0</v>
          </cell>
          <cell r="AW39">
            <v>6620</v>
          </cell>
          <cell r="AX39">
            <v>9463</v>
          </cell>
          <cell r="AY39">
            <v>7539</v>
          </cell>
          <cell r="AZ39">
            <v>7318</v>
          </cell>
          <cell r="BA39">
            <v>15251</v>
          </cell>
          <cell r="BB39">
            <v>9547</v>
          </cell>
          <cell r="BC39">
            <v>2016</v>
          </cell>
          <cell r="BD39">
            <v>0</v>
          </cell>
          <cell r="BG39">
            <v>0</v>
          </cell>
          <cell r="BH39">
            <v>892</v>
          </cell>
          <cell r="BI39">
            <v>0</v>
          </cell>
          <cell r="BJ39">
            <v>0</v>
          </cell>
          <cell r="BK39">
            <v>0</v>
          </cell>
          <cell r="BL39">
            <v>0</v>
          </cell>
          <cell r="BM39">
            <v>0</v>
          </cell>
          <cell r="BN39">
            <v>0</v>
          </cell>
          <cell r="BO39">
            <v>448</v>
          </cell>
          <cell r="BP39">
            <v>2472</v>
          </cell>
          <cell r="BQ39">
            <v>2381</v>
          </cell>
          <cell r="BR39">
            <v>1096</v>
          </cell>
          <cell r="BU39">
            <v>912</v>
          </cell>
          <cell r="BV39">
            <v>0</v>
          </cell>
          <cell r="BW39">
            <v>1131</v>
          </cell>
          <cell r="BX39">
            <v>22904</v>
          </cell>
          <cell r="BY39">
            <v>35476</v>
          </cell>
          <cell r="BZ39">
            <v>43713</v>
          </cell>
          <cell r="CA39">
            <v>55844</v>
          </cell>
          <cell r="CB39">
            <v>47404</v>
          </cell>
          <cell r="CC39">
            <v>40377</v>
          </cell>
          <cell r="CD39">
            <v>40976</v>
          </cell>
          <cell r="CE39">
            <v>1326</v>
          </cell>
          <cell r="CF39">
            <v>500</v>
          </cell>
        </row>
        <row r="40">
          <cell r="B40" t="str">
            <v>Catania</v>
          </cell>
          <cell r="Q40">
            <v>954</v>
          </cell>
          <cell r="R40">
            <v>0</v>
          </cell>
          <cell r="S40">
            <v>4283</v>
          </cell>
          <cell r="T40">
            <v>18144</v>
          </cell>
          <cell r="U40">
            <v>17918</v>
          </cell>
          <cell r="V40">
            <v>35319</v>
          </cell>
          <cell r="W40">
            <v>40965</v>
          </cell>
          <cell r="X40">
            <v>38110</v>
          </cell>
          <cell r="Y40">
            <v>32001</v>
          </cell>
          <cell r="Z40">
            <v>34588</v>
          </cell>
          <cell r="AA40">
            <v>9723</v>
          </cell>
          <cell r="AB40">
            <v>56</v>
          </cell>
          <cell r="AE40">
            <v>0</v>
          </cell>
          <cell r="AF40">
            <v>0</v>
          </cell>
          <cell r="AG40">
            <v>6319</v>
          </cell>
          <cell r="AH40">
            <v>8783</v>
          </cell>
          <cell r="AI40">
            <v>6187</v>
          </cell>
          <cell r="AJ40">
            <v>16944</v>
          </cell>
          <cell r="AK40">
            <v>20903</v>
          </cell>
          <cell r="AL40">
            <v>28158</v>
          </cell>
          <cell r="AM40">
            <v>26979</v>
          </cell>
          <cell r="AN40">
            <v>16423</v>
          </cell>
          <cell r="AO40">
            <v>6931</v>
          </cell>
          <cell r="AP40">
            <v>0</v>
          </cell>
          <cell r="AS40">
            <v>0</v>
          </cell>
          <cell r="AT40">
            <v>0</v>
          </cell>
          <cell r="AU40">
            <v>0</v>
          </cell>
          <cell r="AV40">
            <v>0</v>
          </cell>
          <cell r="AW40">
            <v>0</v>
          </cell>
          <cell r="AX40">
            <v>0</v>
          </cell>
          <cell r="AY40">
            <v>5110</v>
          </cell>
          <cell r="AZ40">
            <v>984</v>
          </cell>
          <cell r="BA40">
            <v>1179</v>
          </cell>
          <cell r="BB40">
            <v>2306</v>
          </cell>
          <cell r="BC40">
            <v>4608</v>
          </cell>
          <cell r="BD40">
            <v>0</v>
          </cell>
          <cell r="BG40">
            <v>0</v>
          </cell>
          <cell r="BH40">
            <v>0</v>
          </cell>
          <cell r="BI40">
            <v>0</v>
          </cell>
          <cell r="BJ40">
            <v>0</v>
          </cell>
          <cell r="BK40">
            <v>0</v>
          </cell>
          <cell r="BL40">
            <v>0</v>
          </cell>
          <cell r="BM40">
            <v>0</v>
          </cell>
          <cell r="BN40">
            <v>0</v>
          </cell>
          <cell r="BO40">
            <v>1086</v>
          </cell>
          <cell r="BP40">
            <v>3120</v>
          </cell>
          <cell r="BQ40">
            <v>0</v>
          </cell>
          <cell r="BR40">
            <v>0</v>
          </cell>
          <cell r="BU40">
            <v>0</v>
          </cell>
          <cell r="BV40">
            <v>2056</v>
          </cell>
          <cell r="BW40">
            <v>0</v>
          </cell>
          <cell r="BX40">
            <v>30601</v>
          </cell>
          <cell r="BY40">
            <v>27845</v>
          </cell>
          <cell r="BZ40">
            <v>21893</v>
          </cell>
          <cell r="CA40">
            <v>15513</v>
          </cell>
          <cell r="CB40">
            <v>23821</v>
          </cell>
          <cell r="CC40">
            <v>26616</v>
          </cell>
          <cell r="CD40">
            <v>51586</v>
          </cell>
          <cell r="CE40">
            <v>5798</v>
          </cell>
          <cell r="CF40">
            <v>2625</v>
          </cell>
        </row>
        <row r="41">
          <cell r="B41" t="str">
            <v>Crotone</v>
          </cell>
          <cell r="Q41">
            <v>0</v>
          </cell>
          <cell r="R41">
            <v>0</v>
          </cell>
          <cell r="S41">
            <v>914</v>
          </cell>
          <cell r="T41">
            <v>1007</v>
          </cell>
          <cell r="U41">
            <v>3754</v>
          </cell>
          <cell r="V41">
            <v>3787</v>
          </cell>
          <cell r="W41">
            <v>3274</v>
          </cell>
          <cell r="X41">
            <v>3829</v>
          </cell>
          <cell r="Y41">
            <v>5538</v>
          </cell>
          <cell r="Z41">
            <v>5770</v>
          </cell>
          <cell r="AA41">
            <v>0</v>
          </cell>
          <cell r="AB41">
            <v>0</v>
          </cell>
          <cell r="AE41">
            <v>0</v>
          </cell>
          <cell r="AF41">
            <v>0</v>
          </cell>
          <cell r="AG41">
            <v>0</v>
          </cell>
          <cell r="AH41">
            <v>3069</v>
          </cell>
          <cell r="AI41">
            <v>842</v>
          </cell>
          <cell r="AJ41">
            <v>2748</v>
          </cell>
          <cell r="AK41">
            <v>2792</v>
          </cell>
          <cell r="AL41">
            <v>2728</v>
          </cell>
          <cell r="AM41">
            <v>3780</v>
          </cell>
          <cell r="AN41">
            <v>4428</v>
          </cell>
          <cell r="AO41">
            <v>0</v>
          </cell>
          <cell r="AP41">
            <v>0</v>
          </cell>
          <cell r="AS41">
            <v>0</v>
          </cell>
          <cell r="AT41">
            <v>0</v>
          </cell>
          <cell r="AU41">
            <v>0</v>
          </cell>
          <cell r="AV41">
            <v>0</v>
          </cell>
          <cell r="AW41">
            <v>0</v>
          </cell>
          <cell r="AX41">
            <v>0</v>
          </cell>
          <cell r="AY41">
            <v>0</v>
          </cell>
          <cell r="AZ41">
            <v>0</v>
          </cell>
          <cell r="BA41">
            <v>0</v>
          </cell>
          <cell r="BB41">
            <v>0</v>
          </cell>
          <cell r="BC41">
            <v>0</v>
          </cell>
          <cell r="BD41">
            <v>0</v>
          </cell>
          <cell r="BG41">
            <v>0</v>
          </cell>
          <cell r="BH41">
            <v>0</v>
          </cell>
          <cell r="BI41">
            <v>0</v>
          </cell>
          <cell r="BJ41">
            <v>0</v>
          </cell>
          <cell r="BK41">
            <v>0</v>
          </cell>
          <cell r="BL41">
            <v>0</v>
          </cell>
          <cell r="BM41">
            <v>0</v>
          </cell>
          <cell r="BN41">
            <v>0</v>
          </cell>
          <cell r="BO41">
            <v>0</v>
          </cell>
          <cell r="BP41">
            <v>0</v>
          </cell>
          <cell r="BQ41">
            <v>0</v>
          </cell>
          <cell r="BR41">
            <v>0</v>
          </cell>
          <cell r="BU41">
            <v>0</v>
          </cell>
          <cell r="BV41">
            <v>0</v>
          </cell>
          <cell r="BW41">
            <v>0</v>
          </cell>
          <cell r="BX41">
            <v>0</v>
          </cell>
          <cell r="BY41">
            <v>0</v>
          </cell>
          <cell r="BZ41">
            <v>0</v>
          </cell>
          <cell r="CA41">
            <v>0</v>
          </cell>
          <cell r="CB41">
            <v>0</v>
          </cell>
          <cell r="CC41">
            <v>0</v>
          </cell>
          <cell r="CD41">
            <v>0</v>
          </cell>
          <cell r="CE41">
            <v>0</v>
          </cell>
          <cell r="CF41">
            <v>0</v>
          </cell>
        </row>
        <row r="42">
          <cell r="B42" t="str">
            <v>Taranto</v>
          </cell>
          <cell r="Q42">
            <v>0</v>
          </cell>
          <cell r="R42">
            <v>0</v>
          </cell>
          <cell r="S42">
            <v>0</v>
          </cell>
          <cell r="T42">
            <v>0</v>
          </cell>
          <cell r="U42">
            <v>8396</v>
          </cell>
          <cell r="V42">
            <v>23832</v>
          </cell>
          <cell r="W42">
            <v>33811</v>
          </cell>
          <cell r="X42">
            <v>29591</v>
          </cell>
          <cell r="Y42">
            <v>31193</v>
          </cell>
          <cell r="Z42">
            <v>7424</v>
          </cell>
          <cell r="AA42">
            <v>4130</v>
          </cell>
          <cell r="AB42">
            <v>0</v>
          </cell>
          <cell r="AE42">
            <v>0</v>
          </cell>
          <cell r="AF42">
            <v>0</v>
          </cell>
          <cell r="AG42">
            <v>558</v>
          </cell>
          <cell r="AH42">
            <v>5973</v>
          </cell>
          <cell r="AI42">
            <v>11669</v>
          </cell>
          <cell r="AJ42">
            <v>13672</v>
          </cell>
          <cell r="AK42">
            <v>18349</v>
          </cell>
          <cell r="AL42">
            <v>22766</v>
          </cell>
          <cell r="AM42">
            <v>14657</v>
          </cell>
          <cell r="AN42">
            <v>16069</v>
          </cell>
          <cell r="AO42">
            <v>5097</v>
          </cell>
          <cell r="AP42">
            <v>0</v>
          </cell>
          <cell r="AS42">
            <v>0</v>
          </cell>
          <cell r="AT42">
            <v>0</v>
          </cell>
          <cell r="AU42">
            <v>0</v>
          </cell>
          <cell r="AV42">
            <v>0</v>
          </cell>
          <cell r="AW42">
            <v>6285</v>
          </cell>
          <cell r="AX42">
            <v>8145</v>
          </cell>
          <cell r="AY42">
            <v>10864</v>
          </cell>
          <cell r="AZ42">
            <v>15989</v>
          </cell>
          <cell r="BA42">
            <v>16371</v>
          </cell>
          <cell r="BB42">
            <v>15989</v>
          </cell>
          <cell r="BC42">
            <v>6666</v>
          </cell>
          <cell r="BD42">
            <v>0</v>
          </cell>
          <cell r="BG42">
            <v>0</v>
          </cell>
          <cell r="BH42">
            <v>0</v>
          </cell>
          <cell r="BI42">
            <v>0</v>
          </cell>
          <cell r="BJ42">
            <v>0</v>
          </cell>
          <cell r="BK42">
            <v>0</v>
          </cell>
          <cell r="BL42">
            <v>0</v>
          </cell>
          <cell r="BM42">
            <v>0</v>
          </cell>
          <cell r="BN42">
            <v>0</v>
          </cell>
          <cell r="BO42">
            <v>0</v>
          </cell>
          <cell r="BP42">
            <v>0</v>
          </cell>
          <cell r="BQ42">
            <v>0</v>
          </cell>
          <cell r="BR42">
            <v>0</v>
          </cell>
          <cell r="BU42">
            <v>0</v>
          </cell>
          <cell r="BV42">
            <v>0</v>
          </cell>
          <cell r="BW42">
            <v>0</v>
          </cell>
          <cell r="BX42">
            <v>0</v>
          </cell>
          <cell r="BY42">
            <v>0</v>
          </cell>
          <cell r="BZ42">
            <v>0</v>
          </cell>
          <cell r="CA42">
            <v>0</v>
          </cell>
          <cell r="CB42">
            <v>0</v>
          </cell>
          <cell r="CC42">
            <v>0</v>
          </cell>
          <cell r="CD42">
            <v>0</v>
          </cell>
          <cell r="CE42">
            <v>0</v>
          </cell>
          <cell r="CF42">
            <v>0</v>
          </cell>
        </row>
        <row r="43">
          <cell r="B43" t="str">
            <v>Valletta</v>
          </cell>
          <cell r="Q43">
            <v>14845</v>
          </cell>
          <cell r="R43">
            <v>21884</v>
          </cell>
          <cell r="S43">
            <v>35490</v>
          </cell>
          <cell r="T43">
            <v>65693</v>
          </cell>
          <cell r="U43">
            <v>78332</v>
          </cell>
          <cell r="V43">
            <v>116813</v>
          </cell>
          <cell r="W43">
            <v>139080</v>
          </cell>
          <cell r="X43">
            <v>132273</v>
          </cell>
          <cell r="Y43">
            <v>110365</v>
          </cell>
          <cell r="Z43">
            <v>88065</v>
          </cell>
          <cell r="AA43">
            <v>59574</v>
          </cell>
          <cell r="AB43">
            <v>26841</v>
          </cell>
          <cell r="AE43">
            <v>1702</v>
          </cell>
          <cell r="AF43">
            <v>5662</v>
          </cell>
          <cell r="AG43">
            <v>19157</v>
          </cell>
          <cell r="AH43">
            <v>30617</v>
          </cell>
          <cell r="AI43">
            <v>48885</v>
          </cell>
          <cell r="AJ43">
            <v>70422</v>
          </cell>
          <cell r="AK43">
            <v>73604</v>
          </cell>
          <cell r="AL43">
            <v>96458</v>
          </cell>
          <cell r="AM43">
            <v>77500</v>
          </cell>
          <cell r="AN43">
            <v>59330</v>
          </cell>
          <cell r="AO43">
            <v>26816</v>
          </cell>
          <cell r="AP43">
            <v>20252</v>
          </cell>
          <cell r="AS43">
            <v>644</v>
          </cell>
          <cell r="AT43">
            <v>4030</v>
          </cell>
          <cell r="AU43">
            <v>3290</v>
          </cell>
          <cell r="AV43">
            <v>6002</v>
          </cell>
          <cell r="AW43">
            <v>11576</v>
          </cell>
          <cell r="AX43">
            <v>5859</v>
          </cell>
          <cell r="AY43">
            <v>14049</v>
          </cell>
          <cell r="AZ43">
            <v>24100</v>
          </cell>
          <cell r="BA43">
            <v>31465</v>
          </cell>
          <cell r="BB43">
            <v>16203</v>
          </cell>
          <cell r="BC43">
            <v>16166</v>
          </cell>
          <cell r="BD43">
            <v>13748</v>
          </cell>
          <cell r="BG43">
            <v>23141</v>
          </cell>
          <cell r="BH43">
            <v>16515</v>
          </cell>
          <cell r="BI43">
            <v>565</v>
          </cell>
          <cell r="BJ43">
            <v>0</v>
          </cell>
          <cell r="BK43">
            <v>0</v>
          </cell>
          <cell r="BL43">
            <v>0</v>
          </cell>
          <cell r="BM43">
            <v>0</v>
          </cell>
          <cell r="BN43">
            <v>2541</v>
          </cell>
          <cell r="BO43">
            <v>4538</v>
          </cell>
          <cell r="BP43">
            <v>8362</v>
          </cell>
          <cell r="BQ43">
            <v>2473</v>
          </cell>
          <cell r="BR43">
            <v>1045</v>
          </cell>
          <cell r="BU43">
            <v>19715</v>
          </cell>
          <cell r="BV43">
            <v>24890</v>
          </cell>
          <cell r="BW43">
            <v>31670</v>
          </cell>
          <cell r="BX43">
            <v>93826</v>
          </cell>
          <cell r="BY43">
            <v>102078</v>
          </cell>
          <cell r="BZ43">
            <v>102192</v>
          </cell>
          <cell r="CA43">
            <v>102764</v>
          </cell>
          <cell r="CB43">
            <v>108905</v>
          </cell>
          <cell r="CC43">
            <v>102143</v>
          </cell>
          <cell r="CD43">
            <v>130501</v>
          </cell>
          <cell r="CE43">
            <v>30720</v>
          </cell>
          <cell r="CF43">
            <v>52611</v>
          </cell>
        </row>
        <row r="44">
          <cell r="B44" t="str">
            <v>East Med</v>
          </cell>
          <cell r="Q44">
            <v>3860</v>
          </cell>
          <cell r="R44">
            <v>2252</v>
          </cell>
          <cell r="S44">
            <v>14734</v>
          </cell>
          <cell r="T44">
            <v>66302</v>
          </cell>
          <cell r="U44">
            <v>137318</v>
          </cell>
          <cell r="V44">
            <v>169314</v>
          </cell>
          <cell r="W44">
            <v>203881</v>
          </cell>
          <cell r="X44">
            <v>234330</v>
          </cell>
          <cell r="Y44">
            <v>181434</v>
          </cell>
          <cell r="Z44">
            <v>211817</v>
          </cell>
          <cell r="AA44">
            <v>44881</v>
          </cell>
          <cell r="AB44">
            <v>7403</v>
          </cell>
          <cell r="AE44">
            <v>814</v>
          </cell>
          <cell r="AF44">
            <v>925</v>
          </cell>
          <cell r="AG44">
            <v>1346</v>
          </cell>
          <cell r="AH44">
            <v>32576</v>
          </cell>
          <cell r="AI44">
            <v>88575</v>
          </cell>
          <cell r="AJ44">
            <v>118355</v>
          </cell>
          <cell r="AK44">
            <v>138433</v>
          </cell>
          <cell r="AL44">
            <v>185619</v>
          </cell>
          <cell r="AM44">
            <v>137415</v>
          </cell>
          <cell r="AN44">
            <v>133084</v>
          </cell>
          <cell r="AO44">
            <v>43590</v>
          </cell>
          <cell r="AP44">
            <v>6763</v>
          </cell>
          <cell r="AS44">
            <v>0</v>
          </cell>
          <cell r="AT44">
            <v>0</v>
          </cell>
          <cell r="AU44">
            <v>0</v>
          </cell>
          <cell r="AV44">
            <v>0</v>
          </cell>
          <cell r="AW44">
            <v>0</v>
          </cell>
          <cell r="AX44">
            <v>0</v>
          </cell>
          <cell r="AY44">
            <v>468</v>
          </cell>
          <cell r="AZ44">
            <v>850</v>
          </cell>
          <cell r="BA44">
            <v>3224</v>
          </cell>
          <cell r="BB44">
            <v>6450</v>
          </cell>
          <cell r="BC44">
            <v>5685</v>
          </cell>
          <cell r="BD44">
            <v>864</v>
          </cell>
          <cell r="BG44">
            <v>823</v>
          </cell>
          <cell r="BH44">
            <v>43</v>
          </cell>
          <cell r="BI44">
            <v>887</v>
          </cell>
          <cell r="BJ44">
            <v>0</v>
          </cell>
          <cell r="BK44">
            <v>0</v>
          </cell>
          <cell r="BL44">
            <v>2213</v>
          </cell>
          <cell r="BM44">
            <v>6080.9999999999982</v>
          </cell>
          <cell r="BN44">
            <v>0</v>
          </cell>
          <cell r="BO44">
            <v>0</v>
          </cell>
          <cell r="BP44">
            <v>0</v>
          </cell>
          <cell r="BQ44">
            <v>0</v>
          </cell>
          <cell r="BR44">
            <v>0</v>
          </cell>
          <cell r="BU44">
            <v>440</v>
          </cell>
          <cell r="BV44">
            <v>1168</v>
          </cell>
          <cell r="BW44">
            <v>4876</v>
          </cell>
          <cell r="BX44">
            <v>36063</v>
          </cell>
          <cell r="BY44">
            <v>66376</v>
          </cell>
          <cell r="BZ44">
            <v>77859</v>
          </cell>
          <cell r="CA44">
            <v>97604</v>
          </cell>
          <cell r="CB44">
            <v>126823</v>
          </cell>
          <cell r="CC44">
            <v>76553</v>
          </cell>
          <cell r="CD44">
            <v>67246</v>
          </cell>
          <cell r="CE44">
            <v>20135</v>
          </cell>
          <cell r="CF44">
            <v>10787</v>
          </cell>
        </row>
        <row r="45">
          <cell r="B45" t="str">
            <v>Ege</v>
          </cell>
          <cell r="Q45">
            <v>3235</v>
          </cell>
          <cell r="R45">
            <v>1760</v>
          </cell>
          <cell r="S45">
            <v>14659</v>
          </cell>
          <cell r="T45">
            <v>47778</v>
          </cell>
          <cell r="U45">
            <v>103735</v>
          </cell>
          <cell r="V45">
            <v>119315</v>
          </cell>
          <cell r="W45">
            <v>143073</v>
          </cell>
          <cell r="X45">
            <v>159520</v>
          </cell>
          <cell r="Y45">
            <v>129358</v>
          </cell>
          <cell r="Z45">
            <v>141281</v>
          </cell>
          <cell r="AA45">
            <v>42142</v>
          </cell>
          <cell r="AB45">
            <v>4594</v>
          </cell>
          <cell r="AE45">
            <v>814</v>
          </cell>
          <cell r="AF45">
            <v>294</v>
          </cell>
          <cell r="AG45">
            <v>364</v>
          </cell>
          <cell r="AH45">
            <v>20711</v>
          </cell>
          <cell r="AI45">
            <v>59883</v>
          </cell>
          <cell r="AJ45">
            <v>76372</v>
          </cell>
          <cell r="AK45">
            <v>81190</v>
          </cell>
          <cell r="AL45">
            <v>102518</v>
          </cell>
          <cell r="AM45">
            <v>80246</v>
          </cell>
          <cell r="AN45">
            <v>102128</v>
          </cell>
          <cell r="AO45">
            <v>31307</v>
          </cell>
          <cell r="AP45">
            <v>6157</v>
          </cell>
          <cell r="AS45">
            <v>0</v>
          </cell>
          <cell r="AT45">
            <v>0</v>
          </cell>
          <cell r="AU45">
            <v>0</v>
          </cell>
          <cell r="AV45">
            <v>0</v>
          </cell>
          <cell r="AW45">
            <v>0</v>
          </cell>
          <cell r="AX45">
            <v>0</v>
          </cell>
          <cell r="AY45">
            <v>0</v>
          </cell>
          <cell r="AZ45">
            <v>0</v>
          </cell>
          <cell r="BA45">
            <v>424</v>
          </cell>
          <cell r="BB45">
            <v>3111</v>
          </cell>
          <cell r="BC45">
            <v>4212</v>
          </cell>
          <cell r="BD45">
            <v>864</v>
          </cell>
          <cell r="BG45">
            <v>823</v>
          </cell>
          <cell r="BH45">
            <v>43</v>
          </cell>
          <cell r="BI45">
            <v>887</v>
          </cell>
          <cell r="BJ45">
            <v>0</v>
          </cell>
          <cell r="BK45">
            <v>0</v>
          </cell>
          <cell r="BL45">
            <v>0</v>
          </cell>
          <cell r="BM45">
            <v>0</v>
          </cell>
          <cell r="BN45">
            <v>0</v>
          </cell>
          <cell r="BO45">
            <v>0</v>
          </cell>
          <cell r="BP45">
            <v>0</v>
          </cell>
          <cell r="BQ45">
            <v>0</v>
          </cell>
          <cell r="BR45">
            <v>0</v>
          </cell>
          <cell r="BU45">
            <v>12</v>
          </cell>
          <cell r="BV45">
            <v>583</v>
          </cell>
          <cell r="BW45">
            <v>4555</v>
          </cell>
          <cell r="BX45">
            <v>14253</v>
          </cell>
          <cell r="BY45">
            <v>23341</v>
          </cell>
          <cell r="BZ45">
            <v>33808</v>
          </cell>
          <cell r="CA45">
            <v>40651</v>
          </cell>
          <cell r="CB45">
            <v>50351</v>
          </cell>
          <cell r="CC45">
            <v>35836</v>
          </cell>
          <cell r="CD45">
            <v>28163</v>
          </cell>
          <cell r="CE45">
            <v>13055</v>
          </cell>
          <cell r="CF45">
            <v>9813</v>
          </cell>
        </row>
        <row r="46">
          <cell r="B46" t="str">
            <v>Bodrum</v>
          </cell>
          <cell r="Q46">
            <v>625</v>
          </cell>
          <cell r="R46">
            <v>492</v>
          </cell>
          <cell r="S46">
            <v>75</v>
          </cell>
          <cell r="T46">
            <v>869</v>
          </cell>
          <cell r="U46">
            <v>22383</v>
          </cell>
          <cell r="V46">
            <v>28799</v>
          </cell>
          <cell r="W46">
            <v>38094</v>
          </cell>
          <cell r="X46">
            <v>43499</v>
          </cell>
          <cell r="Y46">
            <v>34012</v>
          </cell>
          <cell r="Z46">
            <v>41640</v>
          </cell>
          <cell r="AA46">
            <v>2194</v>
          </cell>
          <cell r="AB46">
            <v>2809</v>
          </cell>
          <cell r="AE46">
            <v>0</v>
          </cell>
          <cell r="AF46">
            <v>0</v>
          </cell>
          <cell r="AG46">
            <v>728</v>
          </cell>
          <cell r="AH46">
            <v>5386</v>
          </cell>
          <cell r="AI46">
            <v>18099</v>
          </cell>
          <cell r="AJ46">
            <v>26705</v>
          </cell>
          <cell r="AK46">
            <v>34134</v>
          </cell>
          <cell r="AL46">
            <v>43111</v>
          </cell>
          <cell r="AM46">
            <v>36650</v>
          </cell>
          <cell r="AN46">
            <v>18029</v>
          </cell>
          <cell r="AO46">
            <v>7032</v>
          </cell>
          <cell r="AP46">
            <v>558</v>
          </cell>
          <cell r="AS46">
            <v>0</v>
          </cell>
          <cell r="AT46">
            <v>0</v>
          </cell>
          <cell r="AU46">
            <v>0</v>
          </cell>
          <cell r="AV46">
            <v>0</v>
          </cell>
          <cell r="AW46">
            <v>0</v>
          </cell>
          <cell r="AX46">
            <v>0</v>
          </cell>
          <cell r="AY46">
            <v>0</v>
          </cell>
          <cell r="AZ46">
            <v>0</v>
          </cell>
          <cell r="BA46">
            <v>218</v>
          </cell>
          <cell r="BB46">
            <v>0</v>
          </cell>
          <cell r="BC46">
            <v>208</v>
          </cell>
          <cell r="BD46">
            <v>0</v>
          </cell>
          <cell r="BG46">
            <v>0</v>
          </cell>
          <cell r="BH46">
            <v>0</v>
          </cell>
          <cell r="BI46">
            <v>0</v>
          </cell>
          <cell r="BJ46">
            <v>0</v>
          </cell>
          <cell r="BK46">
            <v>0</v>
          </cell>
          <cell r="BL46">
            <v>0</v>
          </cell>
          <cell r="BM46">
            <v>0</v>
          </cell>
          <cell r="BN46">
            <v>0</v>
          </cell>
          <cell r="BO46">
            <v>0</v>
          </cell>
          <cell r="BP46">
            <v>0</v>
          </cell>
          <cell r="BQ46">
            <v>0</v>
          </cell>
          <cell r="BR46">
            <v>0</v>
          </cell>
          <cell r="BU46">
            <v>428</v>
          </cell>
          <cell r="BV46">
            <v>585</v>
          </cell>
          <cell r="BW46">
            <v>321</v>
          </cell>
          <cell r="BX46">
            <v>6809</v>
          </cell>
          <cell r="BY46">
            <v>13058</v>
          </cell>
          <cell r="BZ46">
            <v>18058</v>
          </cell>
          <cell r="CA46">
            <v>22459</v>
          </cell>
          <cell r="CB46">
            <v>28996</v>
          </cell>
          <cell r="CC46">
            <v>20872</v>
          </cell>
          <cell r="CD46">
            <v>11287</v>
          </cell>
          <cell r="CE46">
            <v>742</v>
          </cell>
          <cell r="CF46">
            <v>681</v>
          </cell>
        </row>
        <row r="47">
          <cell r="B47" t="str">
            <v>Zadar</v>
          </cell>
          <cell r="Q47">
            <v>0</v>
          </cell>
          <cell r="R47">
            <v>0</v>
          </cell>
          <cell r="S47">
            <v>0</v>
          </cell>
          <cell r="T47">
            <v>17655</v>
          </cell>
          <cell r="U47">
            <v>11200</v>
          </cell>
          <cell r="V47">
            <v>21200</v>
          </cell>
          <cell r="W47">
            <v>22714</v>
          </cell>
          <cell r="X47">
            <v>31311</v>
          </cell>
          <cell r="Y47">
            <v>18064</v>
          </cell>
          <cell r="Z47">
            <v>28896</v>
          </cell>
          <cell r="AA47">
            <v>545</v>
          </cell>
          <cell r="AB47">
            <v>0</v>
          </cell>
          <cell r="AE47">
            <v>0</v>
          </cell>
          <cell r="AF47">
            <v>631</v>
          </cell>
          <cell r="AG47">
            <v>254</v>
          </cell>
          <cell r="AH47">
            <v>6479</v>
          </cell>
          <cell r="AI47">
            <v>10593</v>
          </cell>
          <cell r="AJ47">
            <v>15278</v>
          </cell>
          <cell r="AK47">
            <v>23109</v>
          </cell>
          <cell r="AL47">
            <v>39990</v>
          </cell>
          <cell r="AM47">
            <v>20519</v>
          </cell>
          <cell r="AN47">
            <v>12927</v>
          </cell>
          <cell r="AO47">
            <v>5251</v>
          </cell>
          <cell r="AP47">
            <v>48</v>
          </cell>
          <cell r="AS47">
            <v>0</v>
          </cell>
          <cell r="AT47">
            <v>0</v>
          </cell>
          <cell r="AU47">
            <v>0</v>
          </cell>
          <cell r="AV47">
            <v>0</v>
          </cell>
          <cell r="AW47">
            <v>0</v>
          </cell>
          <cell r="AX47">
            <v>0</v>
          </cell>
          <cell r="AY47">
            <v>468</v>
          </cell>
          <cell r="AZ47">
            <v>850</v>
          </cell>
          <cell r="BA47">
            <v>2582</v>
          </cell>
          <cell r="BB47">
            <v>3339</v>
          </cell>
          <cell r="BC47">
            <v>1265</v>
          </cell>
          <cell r="BD47">
            <v>0</v>
          </cell>
          <cell r="BG47">
            <v>0</v>
          </cell>
          <cell r="BH47">
            <v>0</v>
          </cell>
          <cell r="BI47">
            <v>0</v>
          </cell>
          <cell r="BJ47">
            <v>0</v>
          </cell>
          <cell r="BK47">
            <v>0</v>
          </cell>
          <cell r="BL47">
            <v>2213</v>
          </cell>
          <cell r="BM47">
            <v>6080.9999999999982</v>
          </cell>
          <cell r="BN47">
            <v>0</v>
          </cell>
          <cell r="BO47">
            <v>0</v>
          </cell>
          <cell r="BP47">
            <v>0</v>
          </cell>
          <cell r="BQ47">
            <v>0</v>
          </cell>
          <cell r="BR47">
            <v>0</v>
          </cell>
          <cell r="BU47">
            <v>0</v>
          </cell>
          <cell r="BV47">
            <v>0</v>
          </cell>
          <cell r="BW47">
            <v>0</v>
          </cell>
          <cell r="BX47">
            <v>15001</v>
          </cell>
          <cell r="BY47">
            <v>29977</v>
          </cell>
          <cell r="BZ47">
            <v>25993</v>
          </cell>
          <cell r="CA47">
            <v>34494</v>
          </cell>
          <cell r="CB47">
            <v>47476</v>
          </cell>
          <cell r="CC47">
            <v>19845</v>
          </cell>
          <cell r="CD47">
            <v>27796</v>
          </cell>
          <cell r="CE47">
            <v>6338</v>
          </cell>
          <cell r="CF47">
            <v>293</v>
          </cell>
        </row>
        <row r="48">
          <cell r="B48" t="str">
            <v>West Med &amp; Atlantic</v>
          </cell>
          <cell r="Q48">
            <v>290797</v>
          </cell>
          <cell r="R48">
            <v>247607</v>
          </cell>
          <cell r="S48">
            <v>297870</v>
          </cell>
          <cell r="T48">
            <v>352703</v>
          </cell>
          <cell r="U48">
            <v>390316</v>
          </cell>
          <cell r="V48">
            <v>333361</v>
          </cell>
          <cell r="W48">
            <v>395689</v>
          </cell>
          <cell r="X48">
            <v>371804</v>
          </cell>
          <cell r="Y48">
            <v>374705</v>
          </cell>
          <cell r="Z48">
            <v>513716</v>
          </cell>
          <cell r="AA48">
            <v>507202</v>
          </cell>
          <cell r="AB48">
            <v>368306</v>
          </cell>
          <cell r="AE48">
            <v>21828</v>
          </cell>
          <cell r="AF48">
            <v>14032</v>
          </cell>
          <cell r="AG48">
            <v>32594</v>
          </cell>
          <cell r="AH48">
            <v>115809</v>
          </cell>
          <cell r="AI48">
            <v>173929</v>
          </cell>
          <cell r="AJ48">
            <v>183895</v>
          </cell>
          <cell r="AK48">
            <v>287462</v>
          </cell>
          <cell r="AL48">
            <v>239102</v>
          </cell>
          <cell r="AM48">
            <v>267710</v>
          </cell>
          <cell r="AN48">
            <v>338461</v>
          </cell>
          <cell r="AO48">
            <v>274849</v>
          </cell>
          <cell r="AP48">
            <v>215490</v>
          </cell>
          <cell r="AS48">
            <v>0</v>
          </cell>
          <cell r="AT48">
            <v>0</v>
          </cell>
          <cell r="AU48">
            <v>0</v>
          </cell>
          <cell r="AV48">
            <v>0</v>
          </cell>
          <cell r="AW48">
            <v>0</v>
          </cell>
          <cell r="AX48">
            <v>4923</v>
          </cell>
          <cell r="AY48">
            <v>23553</v>
          </cell>
          <cell r="AZ48">
            <v>49688</v>
          </cell>
          <cell r="BA48">
            <v>89719</v>
          </cell>
          <cell r="BB48">
            <v>174505</v>
          </cell>
          <cell r="BC48">
            <v>83507</v>
          </cell>
          <cell r="BD48">
            <v>39214</v>
          </cell>
          <cell r="BG48">
            <v>64994</v>
          </cell>
          <cell r="BH48">
            <v>47023</v>
          </cell>
          <cell r="BI48">
            <v>28535</v>
          </cell>
          <cell r="BJ48">
            <v>0</v>
          </cell>
          <cell r="BK48">
            <v>0</v>
          </cell>
          <cell r="BL48">
            <v>0</v>
          </cell>
          <cell r="BM48">
            <v>0</v>
          </cell>
          <cell r="BN48">
            <v>0</v>
          </cell>
          <cell r="BO48">
            <v>0</v>
          </cell>
          <cell r="BP48">
            <v>0</v>
          </cell>
          <cell r="BQ48">
            <v>0</v>
          </cell>
          <cell r="BR48">
            <v>0</v>
          </cell>
          <cell r="BU48">
            <v>74523</v>
          </cell>
          <cell r="BV48">
            <v>59703</v>
          </cell>
          <cell r="BW48">
            <v>117674</v>
          </cell>
          <cell r="BX48">
            <v>212740</v>
          </cell>
          <cell r="BY48">
            <v>300445</v>
          </cell>
          <cell r="BZ48">
            <v>275367</v>
          </cell>
          <cell r="CA48">
            <v>261197</v>
          </cell>
          <cell r="CB48">
            <v>291759</v>
          </cell>
          <cell r="CC48">
            <v>304036</v>
          </cell>
          <cell r="CD48">
            <v>332808</v>
          </cell>
          <cell r="CE48">
            <v>263747</v>
          </cell>
          <cell r="CF48">
            <v>58943</v>
          </cell>
        </row>
        <row r="49">
          <cell r="B49" t="str">
            <v>Barcelona</v>
          </cell>
          <cell r="Q49">
            <v>57963</v>
          </cell>
          <cell r="R49">
            <v>49705</v>
          </cell>
          <cell r="S49">
            <v>78453</v>
          </cell>
          <cell r="T49">
            <v>130659</v>
          </cell>
          <cell r="U49">
            <v>269981</v>
          </cell>
          <cell r="V49">
            <v>254818</v>
          </cell>
          <cell r="W49">
            <v>299119</v>
          </cell>
          <cell r="X49">
            <v>271339</v>
          </cell>
          <cell r="Y49">
            <v>246564</v>
          </cell>
          <cell r="Z49">
            <v>277085</v>
          </cell>
          <cell r="AA49">
            <v>163922</v>
          </cell>
          <cell r="AB49">
            <v>75671</v>
          </cell>
          <cell r="AE49">
            <v>17621</v>
          </cell>
          <cell r="AF49">
            <v>12256</v>
          </cell>
          <cell r="AG49">
            <v>23566</v>
          </cell>
          <cell r="AH49">
            <v>82366</v>
          </cell>
          <cell r="AI49">
            <v>135620</v>
          </cell>
          <cell r="AJ49">
            <v>165164</v>
          </cell>
          <cell r="AK49">
            <v>239079</v>
          </cell>
          <cell r="AL49">
            <v>200933</v>
          </cell>
          <cell r="AM49">
            <v>218519</v>
          </cell>
          <cell r="AN49">
            <v>231829</v>
          </cell>
          <cell r="AO49">
            <v>105887</v>
          </cell>
          <cell r="AP49">
            <v>70302</v>
          </cell>
          <cell r="AS49">
            <v>0</v>
          </cell>
          <cell r="AT49">
            <v>0</v>
          </cell>
          <cell r="AU49">
            <v>0</v>
          </cell>
          <cell r="AV49">
            <v>0</v>
          </cell>
          <cell r="AW49">
            <v>0</v>
          </cell>
          <cell r="AX49">
            <v>2850</v>
          </cell>
          <cell r="AY49">
            <v>19216</v>
          </cell>
          <cell r="AZ49">
            <v>44839</v>
          </cell>
          <cell r="BA49">
            <v>71351</v>
          </cell>
          <cell r="BB49">
            <v>126208</v>
          </cell>
          <cell r="BC49">
            <v>52045</v>
          </cell>
          <cell r="BD49">
            <v>29227</v>
          </cell>
          <cell r="BG49">
            <v>49587</v>
          </cell>
          <cell r="BH49">
            <v>35963</v>
          </cell>
          <cell r="BI49">
            <v>14830</v>
          </cell>
          <cell r="BJ49">
            <v>0</v>
          </cell>
          <cell r="BK49">
            <v>0</v>
          </cell>
          <cell r="BL49">
            <v>0</v>
          </cell>
          <cell r="BM49">
            <v>0</v>
          </cell>
          <cell r="BN49">
            <v>0</v>
          </cell>
          <cell r="BO49">
            <v>0</v>
          </cell>
          <cell r="BP49">
            <v>0</v>
          </cell>
          <cell r="BQ49">
            <v>0</v>
          </cell>
          <cell r="BR49">
            <v>0</v>
          </cell>
          <cell r="BU49">
            <v>60654</v>
          </cell>
          <cell r="BV49">
            <v>48390</v>
          </cell>
          <cell r="BW49">
            <v>88828</v>
          </cell>
          <cell r="BX49">
            <v>151111</v>
          </cell>
          <cell r="BY49">
            <v>235058</v>
          </cell>
          <cell r="BZ49">
            <v>255458</v>
          </cell>
          <cell r="CA49">
            <v>246023</v>
          </cell>
          <cell r="CB49">
            <v>268810</v>
          </cell>
          <cell r="CC49">
            <v>259930</v>
          </cell>
          <cell r="CD49">
            <v>242123</v>
          </cell>
          <cell r="CE49">
            <v>177611</v>
          </cell>
          <cell r="CF49">
            <v>42890</v>
          </cell>
        </row>
        <row r="50">
          <cell r="B50" t="str">
            <v>Malaga</v>
          </cell>
          <cell r="Q50">
            <v>14995</v>
          </cell>
          <cell r="R50">
            <v>14775</v>
          </cell>
          <cell r="S50">
            <v>26606</v>
          </cell>
          <cell r="T50">
            <v>44561</v>
          </cell>
          <cell r="U50">
            <v>66581</v>
          </cell>
          <cell r="V50">
            <v>26315</v>
          </cell>
          <cell r="W50">
            <v>42871</v>
          </cell>
          <cell r="X50">
            <v>33672</v>
          </cell>
          <cell r="Y50">
            <v>48852</v>
          </cell>
          <cell r="Z50">
            <v>69973</v>
          </cell>
          <cell r="AA50">
            <v>98688</v>
          </cell>
          <cell r="AB50">
            <v>15355</v>
          </cell>
          <cell r="AE50">
            <v>4207</v>
          </cell>
          <cell r="AF50">
            <v>1776</v>
          </cell>
          <cell r="AG50">
            <v>9028</v>
          </cell>
          <cell r="AH50">
            <v>32526</v>
          </cell>
          <cell r="AI50">
            <v>32398</v>
          </cell>
          <cell r="AJ50">
            <v>17172</v>
          </cell>
          <cell r="AK50">
            <v>32335</v>
          </cell>
          <cell r="AL50">
            <v>26253</v>
          </cell>
          <cell r="AM50">
            <v>30901</v>
          </cell>
          <cell r="AN50">
            <v>66427</v>
          </cell>
          <cell r="AO50">
            <v>69361</v>
          </cell>
          <cell r="AP50">
            <v>18088</v>
          </cell>
          <cell r="AS50">
            <v>0</v>
          </cell>
          <cell r="AT50">
            <v>0</v>
          </cell>
          <cell r="AU50">
            <v>0</v>
          </cell>
          <cell r="AV50">
            <v>0</v>
          </cell>
          <cell r="AW50">
            <v>0</v>
          </cell>
          <cell r="AX50">
            <v>2073</v>
          </cell>
          <cell r="AY50">
            <v>4337</v>
          </cell>
          <cell r="AZ50">
            <v>4849</v>
          </cell>
          <cell r="BA50">
            <v>18368</v>
          </cell>
          <cell r="BB50">
            <v>48297</v>
          </cell>
          <cell r="BC50">
            <v>31462</v>
          </cell>
          <cell r="BD50">
            <v>9987</v>
          </cell>
          <cell r="BG50">
            <v>15407</v>
          </cell>
          <cell r="BH50">
            <v>11060</v>
          </cell>
          <cell r="BI50">
            <v>13705</v>
          </cell>
          <cell r="BJ50">
            <v>0</v>
          </cell>
          <cell r="BK50">
            <v>0</v>
          </cell>
          <cell r="BL50">
            <v>0</v>
          </cell>
          <cell r="BM50">
            <v>0</v>
          </cell>
          <cell r="BN50">
            <v>0</v>
          </cell>
          <cell r="BO50">
            <v>0</v>
          </cell>
          <cell r="BP50">
            <v>0</v>
          </cell>
          <cell r="BQ50">
            <v>0</v>
          </cell>
          <cell r="BR50">
            <v>0</v>
          </cell>
          <cell r="BU50">
            <v>13869</v>
          </cell>
          <cell r="BV50">
            <v>11313</v>
          </cell>
          <cell r="BW50">
            <v>28846</v>
          </cell>
          <cell r="BX50">
            <v>61629</v>
          </cell>
          <cell r="BY50">
            <v>65387</v>
          </cell>
          <cell r="BZ50">
            <v>19909</v>
          </cell>
          <cell r="CA50">
            <v>15174</v>
          </cell>
          <cell r="CB50">
            <v>22949</v>
          </cell>
          <cell r="CC50">
            <v>44106</v>
          </cell>
          <cell r="CD50">
            <v>90685</v>
          </cell>
          <cell r="CE50">
            <v>86136</v>
          </cell>
          <cell r="CF50">
            <v>16053</v>
          </cell>
        </row>
        <row r="51">
          <cell r="B51" t="str">
            <v>Kalundborg</v>
          </cell>
          <cell r="Q51">
            <v>0</v>
          </cell>
          <cell r="R51">
            <v>0</v>
          </cell>
          <cell r="S51">
            <v>0</v>
          </cell>
          <cell r="T51">
            <v>0</v>
          </cell>
          <cell r="U51">
            <v>0</v>
          </cell>
          <cell r="V51">
            <v>12056</v>
          </cell>
          <cell r="W51">
            <v>2128</v>
          </cell>
          <cell r="X51">
            <v>0</v>
          </cell>
          <cell r="Y51">
            <v>1202</v>
          </cell>
          <cell r="Z51">
            <v>0</v>
          </cell>
          <cell r="AA51">
            <v>0</v>
          </cell>
          <cell r="AB51">
            <v>0</v>
          </cell>
          <cell r="AE51">
            <v>0</v>
          </cell>
          <cell r="AF51">
            <v>0</v>
          </cell>
          <cell r="AG51">
            <v>0</v>
          </cell>
          <cell r="AH51">
            <v>0</v>
          </cell>
          <cell r="AI51">
            <v>0</v>
          </cell>
          <cell r="AJ51">
            <v>0</v>
          </cell>
          <cell r="AK51">
            <v>3937</v>
          </cell>
          <cell r="AL51">
            <v>5614</v>
          </cell>
          <cell r="AM51">
            <v>4369</v>
          </cell>
          <cell r="AN51">
            <v>0</v>
          </cell>
          <cell r="AO51">
            <v>0</v>
          </cell>
          <cell r="AP51">
            <v>0</v>
          </cell>
          <cell r="AS51">
            <v>0</v>
          </cell>
          <cell r="AT51">
            <v>0</v>
          </cell>
          <cell r="AU51">
            <v>0</v>
          </cell>
          <cell r="AV51">
            <v>0</v>
          </cell>
          <cell r="AW51">
            <v>0</v>
          </cell>
          <cell r="AX51">
            <v>0</v>
          </cell>
          <cell r="AY51">
            <v>0</v>
          </cell>
          <cell r="AZ51">
            <v>0</v>
          </cell>
          <cell r="BA51">
            <v>0</v>
          </cell>
          <cell r="BB51">
            <v>0</v>
          </cell>
          <cell r="BC51">
            <v>0</v>
          </cell>
          <cell r="BD51">
            <v>0</v>
          </cell>
          <cell r="BG51">
            <v>0</v>
          </cell>
          <cell r="BH51">
            <v>0</v>
          </cell>
          <cell r="BI51">
            <v>0</v>
          </cell>
          <cell r="BJ51">
            <v>0</v>
          </cell>
          <cell r="BK51">
            <v>0</v>
          </cell>
          <cell r="BL51">
            <v>0</v>
          </cell>
          <cell r="BM51">
            <v>0</v>
          </cell>
          <cell r="BN51">
            <v>0</v>
          </cell>
          <cell r="BO51">
            <v>0</v>
          </cell>
          <cell r="BP51">
            <v>0</v>
          </cell>
          <cell r="BQ51">
            <v>0</v>
          </cell>
          <cell r="BR51">
            <v>0</v>
          </cell>
          <cell r="BU51">
            <v>0</v>
          </cell>
          <cell r="BV51">
            <v>0</v>
          </cell>
          <cell r="BW51">
            <v>0</v>
          </cell>
          <cell r="BX51">
            <v>0</v>
          </cell>
          <cell r="BY51">
            <v>0</v>
          </cell>
          <cell r="BZ51">
            <v>0</v>
          </cell>
          <cell r="CA51">
            <v>0</v>
          </cell>
          <cell r="CB51">
            <v>0</v>
          </cell>
          <cell r="CC51">
            <v>0</v>
          </cell>
          <cell r="CD51">
            <v>0</v>
          </cell>
          <cell r="CE51">
            <v>0</v>
          </cell>
          <cell r="CF51">
            <v>0</v>
          </cell>
        </row>
        <row r="52">
          <cell r="B52" t="str">
            <v>Las Palmas</v>
          </cell>
          <cell r="Q52">
            <v>217839</v>
          </cell>
          <cell r="R52">
            <v>183127</v>
          </cell>
          <cell r="S52">
            <v>190745</v>
          </cell>
          <cell r="T52">
            <v>162203</v>
          </cell>
          <cell r="U52">
            <v>17768</v>
          </cell>
          <cell r="V52">
            <v>20459</v>
          </cell>
          <cell r="W52">
            <v>7185</v>
          </cell>
          <cell r="X52">
            <v>18814</v>
          </cell>
          <cell r="Y52">
            <v>38109</v>
          </cell>
          <cell r="Z52">
            <v>113803</v>
          </cell>
          <cell r="AA52">
            <v>221588</v>
          </cell>
          <cell r="AB52">
            <v>277280</v>
          </cell>
          <cell r="AE52">
            <v>0</v>
          </cell>
          <cell r="AF52">
            <v>0</v>
          </cell>
          <cell r="AG52">
            <v>0</v>
          </cell>
          <cell r="AH52">
            <v>0</v>
          </cell>
          <cell r="AI52">
            <v>0</v>
          </cell>
          <cell r="AJ52">
            <v>0</v>
          </cell>
          <cell r="AK52">
            <v>0</v>
          </cell>
          <cell r="AL52">
            <v>0</v>
          </cell>
          <cell r="AM52">
            <v>0</v>
          </cell>
          <cell r="AN52">
            <v>16371</v>
          </cell>
          <cell r="AO52">
            <v>99553</v>
          </cell>
          <cell r="AP52">
            <v>127100</v>
          </cell>
          <cell r="AS52">
            <v>0</v>
          </cell>
          <cell r="AT52">
            <v>0</v>
          </cell>
          <cell r="AU52">
            <v>0</v>
          </cell>
          <cell r="AV52">
            <v>0</v>
          </cell>
          <cell r="AW52">
            <v>0</v>
          </cell>
          <cell r="AX52">
            <v>0</v>
          </cell>
          <cell r="AY52">
            <v>0</v>
          </cell>
          <cell r="AZ52">
            <v>0</v>
          </cell>
          <cell r="BA52">
            <v>0</v>
          </cell>
          <cell r="BB52">
            <v>0</v>
          </cell>
          <cell r="BC52">
            <v>0</v>
          </cell>
          <cell r="BD52">
            <v>0</v>
          </cell>
          <cell r="BG52">
            <v>0</v>
          </cell>
          <cell r="BH52">
            <v>0</v>
          </cell>
          <cell r="BI52">
            <v>0</v>
          </cell>
          <cell r="BJ52">
            <v>0</v>
          </cell>
          <cell r="BK52">
            <v>0</v>
          </cell>
          <cell r="BL52">
            <v>0</v>
          </cell>
          <cell r="BM52">
            <v>0</v>
          </cell>
          <cell r="BN52">
            <v>0</v>
          </cell>
          <cell r="BO52">
            <v>0</v>
          </cell>
          <cell r="BP52">
            <v>0</v>
          </cell>
          <cell r="BQ52">
            <v>0</v>
          </cell>
          <cell r="BR52">
            <v>0</v>
          </cell>
          <cell r="BU52">
            <v>0</v>
          </cell>
          <cell r="BV52">
            <v>0</v>
          </cell>
          <cell r="BW52">
            <v>0</v>
          </cell>
          <cell r="BX52">
            <v>0</v>
          </cell>
          <cell r="BY52">
            <v>0</v>
          </cell>
          <cell r="BZ52">
            <v>0</v>
          </cell>
          <cell r="CA52">
            <v>0</v>
          </cell>
          <cell r="CB52">
            <v>0</v>
          </cell>
          <cell r="CC52">
            <v>0</v>
          </cell>
          <cell r="CD52">
            <v>0</v>
          </cell>
          <cell r="CE52">
            <v>0</v>
          </cell>
          <cell r="CF52">
            <v>0</v>
          </cell>
        </row>
        <row r="53">
          <cell r="B53" t="str">
            <v>Tarragona</v>
          </cell>
          <cell r="Q53">
            <v>0</v>
          </cell>
          <cell r="R53">
            <v>0</v>
          </cell>
          <cell r="S53">
            <v>0</v>
          </cell>
          <cell r="T53">
            <v>2708</v>
          </cell>
          <cell r="U53">
            <v>17066</v>
          </cell>
          <cell r="V53">
            <v>13323</v>
          </cell>
          <cell r="W53">
            <v>15957</v>
          </cell>
          <cell r="X53">
            <v>14835</v>
          </cell>
          <cell r="Y53">
            <v>18528</v>
          </cell>
          <cell r="Z53">
            <v>24775</v>
          </cell>
          <cell r="AA53">
            <v>7834</v>
          </cell>
          <cell r="AB53">
            <v>0</v>
          </cell>
          <cell r="AE53">
            <v>0</v>
          </cell>
          <cell r="AF53">
            <v>0</v>
          </cell>
          <cell r="AG53">
            <v>0</v>
          </cell>
          <cell r="AH53">
            <v>917</v>
          </cell>
          <cell r="AI53">
            <v>5911</v>
          </cell>
          <cell r="AJ53">
            <v>1559</v>
          </cell>
          <cell r="AK53">
            <v>12111</v>
          </cell>
          <cell r="AL53">
            <v>6302</v>
          </cell>
          <cell r="AM53">
            <v>13921</v>
          </cell>
          <cell r="AN53">
            <v>23834</v>
          </cell>
          <cell r="AO53">
            <v>48</v>
          </cell>
          <cell r="AP53">
            <v>0</v>
          </cell>
          <cell r="AS53">
            <v>0</v>
          </cell>
          <cell r="AT53">
            <v>0</v>
          </cell>
          <cell r="AU53">
            <v>0</v>
          </cell>
          <cell r="AV53">
            <v>0</v>
          </cell>
          <cell r="AW53">
            <v>0</v>
          </cell>
          <cell r="AX53">
            <v>0</v>
          </cell>
          <cell r="AY53">
            <v>0</v>
          </cell>
          <cell r="AZ53">
            <v>0</v>
          </cell>
          <cell r="BA53">
            <v>0</v>
          </cell>
          <cell r="BB53">
            <v>0</v>
          </cell>
          <cell r="BC53">
            <v>0</v>
          </cell>
          <cell r="BD53">
            <v>0</v>
          </cell>
          <cell r="BG53">
            <v>0</v>
          </cell>
          <cell r="BH53">
            <v>0</v>
          </cell>
          <cell r="BI53">
            <v>0</v>
          </cell>
          <cell r="BJ53">
            <v>0</v>
          </cell>
          <cell r="BK53">
            <v>0</v>
          </cell>
          <cell r="BL53">
            <v>0</v>
          </cell>
          <cell r="BM53">
            <v>0</v>
          </cell>
          <cell r="BN53">
            <v>0</v>
          </cell>
          <cell r="BO53">
            <v>0</v>
          </cell>
          <cell r="BP53">
            <v>0</v>
          </cell>
          <cell r="BQ53">
            <v>0</v>
          </cell>
          <cell r="BR53">
            <v>0</v>
          </cell>
          <cell r="BU53">
            <v>0</v>
          </cell>
          <cell r="BV53">
            <v>0</v>
          </cell>
          <cell r="BW53">
            <v>0</v>
          </cell>
          <cell r="BX53">
            <v>0</v>
          </cell>
          <cell r="BY53">
            <v>0</v>
          </cell>
          <cell r="BZ53">
            <v>0</v>
          </cell>
          <cell r="CA53">
            <v>0</v>
          </cell>
          <cell r="CB53">
            <v>0</v>
          </cell>
          <cell r="CC53">
            <v>0</v>
          </cell>
          <cell r="CD53">
            <v>0</v>
          </cell>
          <cell r="CE53">
            <v>0</v>
          </cell>
          <cell r="CF53">
            <v>0</v>
          </cell>
        </row>
        <row r="54">
          <cell r="B54" t="str">
            <v>Alicante</v>
          </cell>
          <cell r="Q54">
            <v>0</v>
          </cell>
          <cell r="R54">
            <v>0</v>
          </cell>
          <cell r="S54">
            <v>2066</v>
          </cell>
          <cell r="T54">
            <v>12572</v>
          </cell>
          <cell r="U54">
            <v>18920</v>
          </cell>
          <cell r="V54">
            <v>6390</v>
          </cell>
          <cell r="W54">
            <v>28429</v>
          </cell>
          <cell r="X54">
            <v>33144</v>
          </cell>
          <cell r="Y54">
            <v>21450</v>
          </cell>
          <cell r="Z54">
            <v>28080</v>
          </cell>
          <cell r="AA54">
            <v>15170</v>
          </cell>
          <cell r="AB54">
            <v>0</v>
          </cell>
          <cell r="AE54">
            <v>0</v>
          </cell>
          <cell r="AF54">
            <v>0</v>
          </cell>
          <cell r="AG54">
            <v>0</v>
          </cell>
          <cell r="AH54">
            <v>0</v>
          </cell>
          <cell r="AI54">
            <v>0</v>
          </cell>
          <cell r="AJ54">
            <v>0</v>
          </cell>
          <cell r="AK54">
            <v>0</v>
          </cell>
          <cell r="AL54">
            <v>0</v>
          </cell>
          <cell r="AM54">
            <v>0</v>
          </cell>
          <cell r="AN54">
            <v>0</v>
          </cell>
          <cell r="AO54">
            <v>0</v>
          </cell>
          <cell r="AP54">
            <v>0</v>
          </cell>
          <cell r="AS54">
            <v>0</v>
          </cell>
          <cell r="AT54">
            <v>0</v>
          </cell>
          <cell r="AU54">
            <v>0</v>
          </cell>
          <cell r="AV54">
            <v>0</v>
          </cell>
          <cell r="AW54">
            <v>0</v>
          </cell>
          <cell r="AX54">
            <v>0</v>
          </cell>
          <cell r="AY54">
            <v>0</v>
          </cell>
          <cell r="AZ54">
            <v>0</v>
          </cell>
          <cell r="BA54">
            <v>0</v>
          </cell>
          <cell r="BB54">
            <v>0</v>
          </cell>
          <cell r="BC54">
            <v>0</v>
          </cell>
          <cell r="BD54">
            <v>0</v>
          </cell>
          <cell r="BG54">
            <v>0</v>
          </cell>
          <cell r="BH54">
            <v>0</v>
          </cell>
          <cell r="BI54">
            <v>0</v>
          </cell>
          <cell r="BJ54">
            <v>0</v>
          </cell>
          <cell r="BK54">
            <v>0</v>
          </cell>
          <cell r="BL54">
            <v>0</v>
          </cell>
          <cell r="BM54">
            <v>0</v>
          </cell>
          <cell r="BN54">
            <v>0</v>
          </cell>
          <cell r="BO54">
            <v>0</v>
          </cell>
          <cell r="BP54">
            <v>0</v>
          </cell>
          <cell r="BQ54">
            <v>0</v>
          </cell>
          <cell r="BR54">
            <v>0</v>
          </cell>
          <cell r="BU54">
            <v>0</v>
          </cell>
          <cell r="BV54">
            <v>0</v>
          </cell>
          <cell r="BW54">
            <v>0</v>
          </cell>
          <cell r="BX54">
            <v>0</v>
          </cell>
          <cell r="BY54">
            <v>0</v>
          </cell>
          <cell r="BZ54">
            <v>0</v>
          </cell>
          <cell r="CA54">
            <v>0</v>
          </cell>
          <cell r="CB54">
            <v>0</v>
          </cell>
          <cell r="CC54">
            <v>0</v>
          </cell>
          <cell r="CD54">
            <v>0</v>
          </cell>
          <cell r="CE54">
            <v>0</v>
          </cell>
          <cell r="CF54">
            <v>0</v>
          </cell>
        </row>
        <row r="55">
          <cell r="B55" t="str">
            <v>Other</v>
          </cell>
          <cell r="Q55">
            <v>0</v>
          </cell>
          <cell r="R55">
            <v>0</v>
          </cell>
          <cell r="S55">
            <v>0</v>
          </cell>
          <cell r="T55">
            <v>2258</v>
          </cell>
          <cell r="U55">
            <v>2124</v>
          </cell>
          <cell r="V55">
            <v>9205</v>
          </cell>
          <cell r="W55">
            <v>6188</v>
          </cell>
          <cell r="X55">
            <v>6619</v>
          </cell>
          <cell r="Y55">
            <v>7920</v>
          </cell>
          <cell r="Z55">
            <v>4312</v>
          </cell>
          <cell r="AA55">
            <v>0</v>
          </cell>
          <cell r="AB55">
            <v>0</v>
          </cell>
          <cell r="AE55">
            <v>0</v>
          </cell>
          <cell r="AF55">
            <v>0</v>
          </cell>
          <cell r="AG55">
            <v>0</v>
          </cell>
          <cell r="AH55">
            <v>925</v>
          </cell>
          <cell r="AI55">
            <v>0</v>
          </cell>
          <cell r="AJ55">
            <v>2226</v>
          </cell>
          <cell r="AK55">
            <v>5526</v>
          </cell>
          <cell r="AL55">
            <v>2336</v>
          </cell>
          <cell r="AM55">
            <v>2266</v>
          </cell>
          <cell r="AN55">
            <v>2358</v>
          </cell>
          <cell r="AO55">
            <v>0</v>
          </cell>
          <cell r="AP55">
            <v>0</v>
          </cell>
          <cell r="AS55">
            <v>0</v>
          </cell>
          <cell r="AT55">
            <v>0</v>
          </cell>
          <cell r="AU55">
            <v>0</v>
          </cell>
          <cell r="AV55">
            <v>0</v>
          </cell>
          <cell r="AW55">
            <v>0</v>
          </cell>
          <cell r="AX55">
            <v>0</v>
          </cell>
          <cell r="AY55">
            <v>0</v>
          </cell>
          <cell r="AZ55">
            <v>0</v>
          </cell>
          <cell r="BA55">
            <v>0</v>
          </cell>
          <cell r="BB55">
            <v>0</v>
          </cell>
          <cell r="BC55">
            <v>0</v>
          </cell>
          <cell r="BD55">
            <v>0</v>
          </cell>
          <cell r="BG55">
            <v>0</v>
          </cell>
          <cell r="BH55">
            <v>0</v>
          </cell>
          <cell r="BI55">
            <v>0</v>
          </cell>
          <cell r="BJ55">
            <v>0</v>
          </cell>
          <cell r="BK55">
            <v>0</v>
          </cell>
          <cell r="BL55">
            <v>0</v>
          </cell>
          <cell r="BM55">
            <v>0</v>
          </cell>
          <cell r="BN55">
            <v>0</v>
          </cell>
          <cell r="BO55">
            <v>0</v>
          </cell>
          <cell r="BP55">
            <v>0</v>
          </cell>
          <cell r="BQ55">
            <v>0</v>
          </cell>
          <cell r="BR55">
            <v>0</v>
          </cell>
          <cell r="BU55">
            <v>0</v>
          </cell>
          <cell r="BV55">
            <v>0</v>
          </cell>
          <cell r="BW55">
            <v>0</v>
          </cell>
          <cell r="BX55">
            <v>1059</v>
          </cell>
          <cell r="BY55">
            <v>2351</v>
          </cell>
          <cell r="BZ55">
            <v>6817</v>
          </cell>
          <cell r="CA55">
            <v>3523</v>
          </cell>
          <cell r="CB55">
            <v>1298</v>
          </cell>
          <cell r="CC55">
            <v>1243</v>
          </cell>
          <cell r="CD55">
            <v>3957</v>
          </cell>
          <cell r="CE55">
            <v>0</v>
          </cell>
          <cell r="CF55">
            <v>0</v>
          </cell>
        </row>
        <row r="56">
          <cell r="B56" t="str">
            <v>Adria</v>
          </cell>
          <cell r="Q56">
            <v>0</v>
          </cell>
          <cell r="R56">
            <v>0</v>
          </cell>
          <cell r="S56">
            <v>0</v>
          </cell>
          <cell r="T56">
            <v>2258</v>
          </cell>
          <cell r="U56">
            <v>2124</v>
          </cell>
          <cell r="V56">
            <v>9205</v>
          </cell>
          <cell r="W56">
            <v>6188</v>
          </cell>
          <cell r="X56">
            <v>6619</v>
          </cell>
          <cell r="Y56">
            <v>7920</v>
          </cell>
          <cell r="Z56">
            <v>4312</v>
          </cell>
          <cell r="AA56">
            <v>0</v>
          </cell>
          <cell r="AB56">
            <v>0</v>
          </cell>
          <cell r="AE56">
            <v>0</v>
          </cell>
          <cell r="AF56">
            <v>0</v>
          </cell>
          <cell r="AG56">
            <v>0</v>
          </cell>
          <cell r="AH56">
            <v>925</v>
          </cell>
          <cell r="AI56">
            <v>0</v>
          </cell>
          <cell r="AJ56">
            <v>2226</v>
          </cell>
          <cell r="AK56">
            <v>5526</v>
          </cell>
          <cell r="AL56">
            <v>2336</v>
          </cell>
          <cell r="AM56">
            <v>2266</v>
          </cell>
          <cell r="AN56">
            <v>2358</v>
          </cell>
          <cell r="AO56">
            <v>0</v>
          </cell>
          <cell r="AP56">
            <v>0</v>
          </cell>
          <cell r="AS56">
            <v>0</v>
          </cell>
          <cell r="AT56">
            <v>0</v>
          </cell>
          <cell r="AU56">
            <v>0</v>
          </cell>
          <cell r="AV56">
            <v>0</v>
          </cell>
          <cell r="AW56">
            <v>0</v>
          </cell>
          <cell r="AX56">
            <v>0</v>
          </cell>
          <cell r="AY56">
            <v>0</v>
          </cell>
          <cell r="AZ56">
            <v>0</v>
          </cell>
          <cell r="BA56">
            <v>0</v>
          </cell>
          <cell r="BB56">
            <v>0</v>
          </cell>
          <cell r="BC56">
            <v>0</v>
          </cell>
          <cell r="BD56">
            <v>0</v>
          </cell>
          <cell r="BG56">
            <v>0</v>
          </cell>
          <cell r="BH56">
            <v>0</v>
          </cell>
          <cell r="BI56">
            <v>0</v>
          </cell>
          <cell r="BJ56">
            <v>0</v>
          </cell>
          <cell r="BK56">
            <v>0</v>
          </cell>
          <cell r="BL56">
            <v>0</v>
          </cell>
          <cell r="BM56">
            <v>0</v>
          </cell>
          <cell r="BN56">
            <v>0</v>
          </cell>
          <cell r="BO56">
            <v>0</v>
          </cell>
          <cell r="BP56">
            <v>0</v>
          </cell>
          <cell r="BQ56">
            <v>0</v>
          </cell>
          <cell r="BR56">
            <v>0</v>
          </cell>
          <cell r="BU56">
            <v>0</v>
          </cell>
          <cell r="BV56">
            <v>0</v>
          </cell>
          <cell r="BW56">
            <v>0</v>
          </cell>
          <cell r="BX56">
            <v>1059</v>
          </cell>
          <cell r="BY56">
            <v>2351</v>
          </cell>
          <cell r="BZ56">
            <v>6817</v>
          </cell>
          <cell r="CA56">
            <v>3523</v>
          </cell>
          <cell r="CB56">
            <v>1298</v>
          </cell>
          <cell r="CC56">
            <v>1243</v>
          </cell>
          <cell r="CD56">
            <v>3957</v>
          </cell>
          <cell r="CE56">
            <v>0</v>
          </cell>
          <cell r="CF56">
            <v>0</v>
          </cell>
        </row>
      </sheetData>
      <sheetData sheetId="7"/>
      <sheetData sheetId="8"/>
      <sheetData sheetId="9"/>
      <sheetData sheetId="10">
        <row r="23">
          <cell r="O23">
            <v>2681245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refreshError="1"/>
      <sheetData sheetId="1" refreshError="1"/>
      <sheetData sheetId="2" refreshError="1"/>
      <sheetData sheetId="3" refreshError="1">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sheetData>
      <sheetData sheetId="4" refreshError="1">
        <row r="36">
          <cell r="CF36">
            <v>170</v>
          </cell>
          <cell r="CS36">
            <v>147</v>
          </cell>
          <cell r="DF36">
            <v>0</v>
          </cell>
          <cell r="DS36">
            <v>204</v>
          </cell>
          <cell r="EF36">
            <v>181</v>
          </cell>
        </row>
        <row r="41">
          <cell r="CF41">
            <v>500596</v>
          </cell>
          <cell r="CS41">
            <v>196286</v>
          </cell>
          <cell r="DF41">
            <v>0</v>
          </cell>
          <cell r="DS41">
            <v>344501</v>
          </cell>
          <cell r="EF41">
            <v>565574</v>
          </cell>
        </row>
        <row r="69">
          <cell r="CS69">
            <v>1</v>
          </cell>
        </row>
        <row r="74">
          <cell r="CS74">
            <v>565</v>
          </cell>
        </row>
        <row r="157">
          <cell r="CS157">
            <v>2</v>
          </cell>
        </row>
        <row r="162">
          <cell r="CS162">
            <v>819</v>
          </cell>
        </row>
        <row r="212">
          <cell r="CF212">
            <v>44</v>
          </cell>
          <cell r="CS212">
            <v>10</v>
          </cell>
          <cell r="DF212">
            <v>0</v>
          </cell>
        </row>
        <row r="217">
          <cell r="CF217">
            <v>117674</v>
          </cell>
          <cell r="CS217">
            <v>28535</v>
          </cell>
          <cell r="DF217">
            <v>0</v>
          </cell>
        </row>
        <row r="366">
          <cell r="DG366">
            <v>0</v>
          </cell>
          <cell r="DH366">
            <v>0</v>
          </cell>
          <cell r="DI366">
            <v>0</v>
          </cell>
          <cell r="DJ366">
            <v>0</v>
          </cell>
          <cell r="DK366">
            <v>0</v>
          </cell>
          <cell r="DL366">
            <v>0</v>
          </cell>
          <cell r="DM366">
            <v>0</v>
          </cell>
          <cell r="DN366">
            <v>0</v>
          </cell>
          <cell r="DO366">
            <v>0</v>
          </cell>
          <cell r="DQ366">
            <v>0</v>
          </cell>
          <cell r="DR366">
            <v>0</v>
          </cell>
          <cell r="DS366">
            <v>0</v>
          </cell>
        </row>
        <row r="371">
          <cell r="DG371">
            <v>0</v>
          </cell>
          <cell r="DH371">
            <v>0</v>
          </cell>
          <cell r="DI371">
            <v>0</v>
          </cell>
          <cell r="DJ371">
            <v>0</v>
          </cell>
          <cell r="DK371">
            <v>0</v>
          </cell>
          <cell r="DL371">
            <v>0</v>
          </cell>
          <cell r="DM371">
            <v>0</v>
          </cell>
          <cell r="DN371">
            <v>0</v>
          </cell>
          <cell r="DO371">
            <v>0</v>
          </cell>
          <cell r="DQ371">
            <v>0</v>
          </cell>
          <cell r="DR371">
            <v>0</v>
          </cell>
          <cell r="DS371">
            <v>0</v>
          </cell>
        </row>
      </sheetData>
      <sheetData sheetId="5" refreshError="1">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efreshError="1">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efreshError="1">
        <row r="11">
          <cell r="E11">
            <v>785</v>
          </cell>
          <cell r="H11">
            <v>0</v>
          </cell>
          <cell r="N11">
            <v>48</v>
          </cell>
        </row>
      </sheetData>
      <sheetData sheetId="8" refreshError="1">
        <row r="6">
          <cell r="F6">
            <v>321</v>
          </cell>
        </row>
        <row r="10">
          <cell r="F10">
            <v>464</v>
          </cell>
        </row>
        <row r="24">
          <cell r="F24">
            <v>0</v>
          </cell>
        </row>
        <row r="25">
          <cell r="U25">
            <v>68</v>
          </cell>
        </row>
        <row r="35">
          <cell r="F35">
            <v>728</v>
          </cell>
        </row>
        <row r="39">
          <cell r="F39">
            <v>23</v>
          </cell>
        </row>
        <row r="54">
          <cell r="F54">
            <v>0</v>
          </cell>
        </row>
        <row r="58">
          <cell r="F58">
            <v>48</v>
          </cell>
        </row>
      </sheetData>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5.xml"/><Relationship Id="rId4" Type="http://schemas.microsoft.com/office/2017/10/relationships/threadedComment" Target="../threadedComments/threadedComment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6.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9765625" style="2" customWidth="1"/>
    <col min="3" max="3" width="9.26562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hidden="1" customWidth="1"/>
    <col min="17" max="17" width="3.59765625" style="2" hidden="1" customWidth="1"/>
    <col min="18" max="16384" width="10.265625" style="2" hidden="1"/>
  </cols>
  <sheetData>
    <row r="1" spans="3:11" ht="22.9">
      <c r="C1" s="1"/>
      <c r="D1" s="1"/>
      <c r="E1" s="1"/>
      <c r="F1" s="1"/>
      <c r="G1" s="1"/>
      <c r="H1" s="1"/>
    </row>
    <row r="2" spans="3:11" ht="28.9" thickBot="1">
      <c r="C2" s="3" t="s">
        <v>0</v>
      </c>
      <c r="D2" s="4"/>
      <c r="E2" s="4"/>
      <c r="F2" s="4"/>
      <c r="G2" s="4"/>
      <c r="H2" s="4"/>
      <c r="I2" s="4"/>
      <c r="J2" s="4"/>
      <c r="K2" s="4"/>
    </row>
    <row r="3" spans="3:11" ht="13.15"/>
    <row r="4" spans="3:11" ht="15.75">
      <c r="C4" s="5"/>
    </row>
    <row r="5" spans="3:11" ht="28.9">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45306</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15" hidden="1"/>
    <row r="32" spans="3:11" ht="13.15" hidden="1"/>
    <row r="33" ht="13.15" hidden="1"/>
    <row r="34" ht="13.15" hidden="1"/>
    <row r="35" ht="13.15" hidden="1"/>
    <row r="36" ht="13.15" hidden="1"/>
    <row r="37" ht="13.1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15341-DE16-44D4-9149-9A8CC7634D40}">
  <dimension ref="A1:AC66"/>
  <sheetViews>
    <sheetView showGridLines="0"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45184</v>
      </c>
      <c r="AB3" s="25"/>
      <c r="AC3" s="9"/>
    </row>
    <row r="4" spans="1:29" ht="15.75">
      <c r="A4" s="9"/>
      <c r="B4" s="11" t="s">
        <v>7</v>
      </c>
      <c r="C4" s="26"/>
      <c r="D4" s="93" t="s">
        <v>69</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8" t="str">
        <f>D4</f>
        <v>August</v>
      </c>
      <c r="G9" s="149"/>
      <c r="H9" s="149"/>
      <c r="I9" s="149"/>
      <c r="J9" s="149"/>
      <c r="K9" s="149"/>
      <c r="L9" s="149"/>
      <c r="M9" s="149"/>
      <c r="N9" s="150"/>
      <c r="O9" s="151" t="str">
        <f>"January to "&amp; D4</f>
        <v>January to August</v>
      </c>
      <c r="P9" s="149"/>
      <c r="Q9" s="149"/>
      <c r="R9" s="149"/>
      <c r="S9" s="149"/>
      <c r="T9" s="149"/>
      <c r="U9" s="149"/>
      <c r="V9" s="149"/>
      <c r="W9" s="150"/>
      <c r="X9" s="151" t="s">
        <v>57</v>
      </c>
      <c r="Y9" s="149"/>
      <c r="Z9" s="149"/>
      <c r="AA9" s="152"/>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99</v>
      </c>
      <c r="G13" s="71">
        <v>81</v>
      </c>
      <c r="H13" s="71">
        <v>51</v>
      </c>
      <c r="I13" s="71">
        <v>0</v>
      </c>
      <c r="J13" s="71">
        <v>97</v>
      </c>
      <c r="K13" s="64">
        <f>IFERROR(F13/G13-1,"n/a")</f>
        <v>0.22222222222222232</v>
      </c>
      <c r="L13" s="64">
        <f t="shared" ref="L13:L28" si="0">IFERROR(F13/H13-1,"n/a")</f>
        <v>0.94117647058823528</v>
      </c>
      <c r="M13" s="64" t="str">
        <f>IFERROR(F13/I13-1,"n/a")</f>
        <v>n/a</v>
      </c>
      <c r="N13" s="60">
        <f>IFERROR(F13/J13-1,"n/a")</f>
        <v>2.0618556701030855E-2</v>
      </c>
      <c r="O13" s="68">
        <f>'July-23'!O13+'Aug-23'!F13</f>
        <v>1057</v>
      </c>
      <c r="P13" s="68">
        <f>'July-23'!$P$13+G13</f>
        <v>997</v>
      </c>
      <c r="Q13" s="68">
        <f>'July-23'!Q13+'Aug-23'!H13</f>
        <v>79</v>
      </c>
      <c r="R13" s="68">
        <f>'July-23'!R13+'Aug-23'!I13</f>
        <v>551</v>
      </c>
      <c r="S13" s="68">
        <f>'July-23'!S13+'Aug-23'!J13</f>
        <v>1023</v>
      </c>
      <c r="T13" s="64">
        <f>IFERROR(O13/P13-1,"n/a")</f>
        <v>6.0180541624874628E-2</v>
      </c>
      <c r="U13" s="64">
        <f>IFERROR(O13/Q13-1,"n/a")</f>
        <v>12.379746835443038</v>
      </c>
      <c r="V13" s="64">
        <f>IFERROR(O13/R13-1,"n/a")</f>
        <v>0.91833030852994546</v>
      </c>
      <c r="W13" s="60">
        <f>IFERROR(O13/S13-1,"n/a")</f>
        <v>3.3235581622678367E-2</v>
      </c>
      <c r="X13" s="68">
        <v>1486</v>
      </c>
      <c r="Y13" s="68">
        <v>522</v>
      </c>
      <c r="Z13" s="68">
        <v>551</v>
      </c>
      <c r="AA13" s="136">
        <v>1591</v>
      </c>
      <c r="AB13" s="123"/>
      <c r="AC13" s="123"/>
    </row>
    <row r="14" spans="1:29" s="124" customFormat="1" ht="10.5">
      <c r="A14" s="123"/>
      <c r="B14" s="128"/>
      <c r="C14" s="33"/>
      <c r="D14" s="26" t="s">
        <v>11</v>
      </c>
      <c r="E14" s="32"/>
      <c r="F14" s="71">
        <v>375428</v>
      </c>
      <c r="G14" s="71">
        <v>278520</v>
      </c>
      <c r="H14" s="71">
        <v>66591</v>
      </c>
      <c r="I14" s="71">
        <v>0</v>
      </c>
      <c r="J14" s="71">
        <v>325246</v>
      </c>
      <c r="K14" s="64">
        <f>IFERROR(F14/G14-1,"n/a")</f>
        <v>0.34793910670687911</v>
      </c>
      <c r="L14" s="64">
        <f t="shared" si="0"/>
        <v>4.6378189244792836</v>
      </c>
      <c r="M14" s="64" t="str">
        <f>IFERROR(F14/I14-1,"n/a")</f>
        <v>n/a</v>
      </c>
      <c r="N14" s="60">
        <f>IFERROR(F14/J14-1,"n/a")</f>
        <v>0.15428936866248932</v>
      </c>
      <c r="O14" s="68">
        <f>'July-23'!$O$14+F14</f>
        <v>3472894</v>
      </c>
      <c r="P14" s="68">
        <f>'July-23'!P14+'Aug-23'!G14</f>
        <v>2098024</v>
      </c>
      <c r="Q14" s="68">
        <f>'July-23'!Q14+'Aug-23'!H14</f>
        <v>97505</v>
      </c>
      <c r="R14" s="68">
        <f>'July-23'!R14+'Aug-23'!I14</f>
        <v>1092884</v>
      </c>
      <c r="S14" s="68">
        <f>'July-23'!S14+'Aug-23'!J14</f>
        <v>3108965</v>
      </c>
      <c r="T14" s="64">
        <f>IFERROR(O14/P14-1,"n/a")</f>
        <v>0.65531662173549976</v>
      </c>
      <c r="U14" s="64">
        <f>IFERROR(O14/Q14-1,"n/a")</f>
        <v>34.617599097482177</v>
      </c>
      <c r="V14" s="64">
        <f>IFERROR(O14/R14-1,"n/a")</f>
        <v>2.177733409950187</v>
      </c>
      <c r="W14" s="60">
        <f>IFERROR(O14/S14-1,"n/a")</f>
        <v>0.1170579276382977</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71</v>
      </c>
      <c r="G16" s="71">
        <v>63</v>
      </c>
      <c r="H16" s="71">
        <v>29</v>
      </c>
      <c r="I16" s="71">
        <v>2</v>
      </c>
      <c r="J16" s="71">
        <v>58</v>
      </c>
      <c r="K16" s="64">
        <f>IFERROR(F16/G16-1,"n/a")</f>
        <v>0.12698412698412698</v>
      </c>
      <c r="L16" s="64">
        <f t="shared" si="0"/>
        <v>1.4482758620689653</v>
      </c>
      <c r="M16" s="64">
        <f>IFERROR(F16/I16-1,"n/a")</f>
        <v>34.5</v>
      </c>
      <c r="N16" s="60">
        <f>IFERROR(F16/J16-1,"n/a")</f>
        <v>0.22413793103448265</v>
      </c>
      <c r="O16" s="68">
        <f>'July-23'!$O$16+F16</f>
        <v>357</v>
      </c>
      <c r="P16" s="68">
        <f>'July-23'!P16+'Aug-23'!G16</f>
        <v>358</v>
      </c>
      <c r="Q16" s="68">
        <f>'July-23'!Q16+'Aug-23'!H16</f>
        <v>102</v>
      </c>
      <c r="R16" s="68">
        <f>'July-23'!R16+'Aug-23'!I16</f>
        <v>12</v>
      </c>
      <c r="S16" s="68">
        <f>'July-23'!S16+'Aug-23'!J16</f>
        <v>333</v>
      </c>
      <c r="T16" s="64">
        <f>IFERROR(O16/P16-1,"n/a")</f>
        <v>-2.7932960893854997E-3</v>
      </c>
      <c r="U16" s="64">
        <f>IFERROR(O16/Q16-1,"n/a")</f>
        <v>2.5</v>
      </c>
      <c r="V16" s="64">
        <f>IFERROR(O16/R16-1,"n/a")</f>
        <v>28.75</v>
      </c>
      <c r="W16" s="60">
        <f>IFERROR(O16/S16-1,"n/a")</f>
        <v>7.2072072072072002E-2</v>
      </c>
      <c r="X16" s="68">
        <v>572</v>
      </c>
      <c r="Y16" s="68">
        <v>202</v>
      </c>
      <c r="Z16" s="68">
        <v>54</v>
      </c>
      <c r="AA16" s="136">
        <v>586</v>
      </c>
      <c r="AB16" s="123"/>
      <c r="AC16" s="123"/>
    </row>
    <row r="17" spans="1:29" s="124" customFormat="1" ht="10.5">
      <c r="A17" s="123"/>
      <c r="B17" s="128"/>
      <c r="C17" s="33"/>
      <c r="D17" s="26" t="s">
        <v>11</v>
      </c>
      <c r="E17" s="32"/>
      <c r="F17" s="71">
        <v>262517</v>
      </c>
      <c r="G17" s="71">
        <v>183659</v>
      </c>
      <c r="H17" s="71">
        <v>48391</v>
      </c>
      <c r="I17" s="71">
        <v>2541</v>
      </c>
      <c r="J17" s="71">
        <v>180130</v>
      </c>
      <c r="K17" s="64">
        <f>IFERROR(F17/G17-1,"n/a")</f>
        <v>0.42937182495821058</v>
      </c>
      <c r="L17" s="64">
        <f t="shared" si="0"/>
        <v>4.4249137236262941</v>
      </c>
      <c r="M17" s="64">
        <f>IFERROR(F17/I17-1,"n/a")</f>
        <v>102.3124754033845</v>
      </c>
      <c r="N17" s="60">
        <f>IFERROR(F17/J17-1,"n/a")</f>
        <v>0.45737522900127692</v>
      </c>
      <c r="O17" s="68">
        <f>'July-23'!O17+'Aug-23'!F17</f>
        <v>1108524</v>
      </c>
      <c r="P17" s="68">
        <f>'July-23'!P17+'Aug-23'!G17</f>
        <v>578303</v>
      </c>
      <c r="Q17" s="68">
        <f>'July-23'!Q17+'Aug-23'!H17</f>
        <v>151020</v>
      </c>
      <c r="R17" s="68">
        <f>'July-23'!R17+'Aug-23'!I17</f>
        <v>43654</v>
      </c>
      <c r="S17" s="68">
        <f>'July-23'!S17+'Aug-23'!J17</f>
        <v>912754</v>
      </c>
      <c r="T17" s="64">
        <f>IFERROR(O17/P17-1,"n/a")</f>
        <v>0.91685673427251801</v>
      </c>
      <c r="U17" s="64">
        <f>IFERROR(O17/Q17-1,"n/a")</f>
        <v>6.3402463249900674</v>
      </c>
      <c r="V17" s="64">
        <f>IFERROR(O17/R17-1,"n/a")</f>
        <v>24.393411829385624</v>
      </c>
      <c r="W17" s="60">
        <f>IFERROR(O17/S17-1,"n/a")</f>
        <v>0.21448276315414661</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95</v>
      </c>
      <c r="G19" s="71">
        <v>104</v>
      </c>
      <c r="H19" s="71">
        <v>3</v>
      </c>
      <c r="I19" s="71">
        <v>2</v>
      </c>
      <c r="J19" s="71">
        <v>43</v>
      </c>
      <c r="K19" s="64">
        <f>IFERROR(F19/G19-1,"n/a")</f>
        <v>-8.6538461538461564E-2</v>
      </c>
      <c r="L19" s="64">
        <f t="shared" si="0"/>
        <v>30.666666666666668</v>
      </c>
      <c r="M19" s="64">
        <f>IFERROR(F19/I19-1,"n/a")</f>
        <v>46.5</v>
      </c>
      <c r="N19" s="60">
        <f>IFERROR(F19/J19-1,"n/a")</f>
        <v>1.2093023255813953</v>
      </c>
      <c r="O19" s="68">
        <f>'July-23'!O19+'Aug-23'!F19</f>
        <v>444</v>
      </c>
      <c r="P19" s="68">
        <f>'July-23'!P19+'Aug-23'!G19</f>
        <v>421</v>
      </c>
      <c r="Q19" s="68">
        <f>'July-23'!Q19+'Aug-23'!H19</f>
        <v>9</v>
      </c>
      <c r="R19" s="68">
        <f>'July-23'!R19+'Aug-23'!I19</f>
        <v>7</v>
      </c>
      <c r="S19" s="68">
        <f>'July-23'!S19+'Aug-23'!J19</f>
        <v>199</v>
      </c>
      <c r="T19" s="64">
        <f>IFERROR(O19/P19-1,"n/a")</f>
        <v>5.4631828978622288E-2</v>
      </c>
      <c r="U19" s="64">
        <f>IFERROR(O19/Q19-1,"n/a")</f>
        <v>48.333333333333336</v>
      </c>
      <c r="V19" s="64">
        <f>IFERROR(O19/R19-1,"n/a")</f>
        <v>62.428571428571431</v>
      </c>
      <c r="W19" s="60">
        <f>IFERROR(O19/S19-1,"n/a")</f>
        <v>1.2311557788944723</v>
      </c>
      <c r="X19" s="68">
        <v>658</v>
      </c>
      <c r="Y19" s="68">
        <v>47</v>
      </c>
      <c r="Z19" s="68">
        <v>9</v>
      </c>
      <c r="AA19" s="136">
        <v>290</v>
      </c>
      <c r="AB19" s="123"/>
      <c r="AC19" s="123"/>
    </row>
    <row r="20" spans="1:29" s="124" customFormat="1" ht="10.5">
      <c r="A20" s="123"/>
      <c r="B20" s="128"/>
      <c r="C20" s="33"/>
      <c r="D20" s="26" t="s">
        <v>11</v>
      </c>
      <c r="E20" s="32"/>
      <c r="F20" s="71">
        <v>234330</v>
      </c>
      <c r="G20" s="71">
        <v>185619</v>
      </c>
      <c r="H20" s="71">
        <v>850</v>
      </c>
      <c r="I20" s="71">
        <v>0</v>
      </c>
      <c r="J20" s="71">
        <v>126823</v>
      </c>
      <c r="K20" s="64">
        <f>IFERROR(F20/G20-1,"n/a")</f>
        <v>0.26242464402889798</v>
      </c>
      <c r="L20" s="64">
        <f t="shared" si="0"/>
        <v>274.68235294117648</v>
      </c>
      <c r="M20" s="64" t="str">
        <f>IFERROR(F20/I20-1,"n/a")</f>
        <v>n/a</v>
      </c>
      <c r="N20" s="60">
        <f t="shared" ref="N20:N28" si="1">IFERROR(F20/J20-1,"n/a")</f>
        <v>0.847693241762141</v>
      </c>
      <c r="O20" s="68">
        <f>'July-23'!O20+'Aug-23'!F20</f>
        <v>831991</v>
      </c>
      <c r="P20" s="68">
        <f>'July-23'!P20+'Aug-23'!G20</f>
        <v>566643</v>
      </c>
      <c r="Q20" s="68">
        <f>'July-23'!Q20+'Aug-23'!H20</f>
        <v>1318</v>
      </c>
      <c r="R20" s="68">
        <f>'July-23'!R20+'Aug-23'!I20</f>
        <v>10047</v>
      </c>
      <c r="S20" s="68">
        <f>'July-23'!S20+'Aug-23'!J20</f>
        <v>411209</v>
      </c>
      <c r="T20" s="64">
        <f>IFERROR(O20/P20-1,"n/a")</f>
        <v>0.46828073407771731</v>
      </c>
      <c r="U20" s="64">
        <f>IFERROR(O20/Q20-1,"n/a")</f>
        <v>630.25265553869497</v>
      </c>
      <c r="V20" s="64">
        <f>IFERROR(O20/R20-1,"n/a")</f>
        <v>81.809893500547432</v>
      </c>
      <c r="W20" s="60">
        <f>IFERROR(O20/S20-1,"n/a")</f>
        <v>1.0232801324873728</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80</v>
      </c>
      <c r="G22" s="71">
        <v>60</v>
      </c>
      <c r="H22" s="71">
        <v>24</v>
      </c>
      <c r="I22" s="71">
        <v>0</v>
      </c>
      <c r="J22" s="71">
        <v>69</v>
      </c>
      <c r="K22" s="64">
        <f>IFERROR(F22/G22-1,"n/a")</f>
        <v>0.33333333333333326</v>
      </c>
      <c r="L22" s="64">
        <f t="shared" si="0"/>
        <v>2.3333333333333335</v>
      </c>
      <c r="M22" s="64" t="str">
        <f>IFERROR(F22/I22-1,"n/a")</f>
        <v>n/a</v>
      </c>
      <c r="N22" s="60">
        <f t="shared" si="1"/>
        <v>0.15942028985507251</v>
      </c>
      <c r="O22" s="68">
        <f>'July-23'!O22+'Aug-23'!F22</f>
        <v>857</v>
      </c>
      <c r="P22" s="68">
        <f>'July-23'!P22+'Aug-23'!G22</f>
        <v>459</v>
      </c>
      <c r="Q22" s="68">
        <f>'July-23'!Q22+'Aug-23'!H22</f>
        <v>38</v>
      </c>
      <c r="R22" s="68">
        <f>'July-23'!R22+'Aug-23'!I22</f>
        <v>205</v>
      </c>
      <c r="S22" s="68">
        <f>'July-23'!S22+'Aug-23'!J22</f>
        <v>733</v>
      </c>
      <c r="T22" s="64">
        <f>IFERROR(O22/P22-1,"n/a")</f>
        <v>0.86710239651416132</v>
      </c>
      <c r="U22" s="64">
        <f>IFERROR(O22/Q22-1,"n/a")</f>
        <v>21.55263157894737</v>
      </c>
      <c r="V22" s="64">
        <f>IFERROR(O22/R22-1,"n/a")</f>
        <v>3.1804878048780489</v>
      </c>
      <c r="W22" s="60">
        <f>IFERROR(O22/S22-1,"n/a")</f>
        <v>0.16916780354706695</v>
      </c>
      <c r="X22" s="68">
        <v>895</v>
      </c>
      <c r="Y22" s="68">
        <v>283</v>
      </c>
      <c r="Z22" s="68">
        <v>43</v>
      </c>
      <c r="AA22" s="136">
        <v>827</v>
      </c>
      <c r="AB22" s="123"/>
      <c r="AC22" s="123"/>
    </row>
    <row r="23" spans="1:29" s="124" customFormat="1" ht="10.5">
      <c r="A23" s="123"/>
      <c r="B23" s="128"/>
      <c r="C23" s="33"/>
      <c r="D23" s="26" t="s">
        <v>11</v>
      </c>
      <c r="E23" s="32"/>
      <c r="F23" s="71">
        <v>371804</v>
      </c>
      <c r="G23" s="71">
        <v>239102</v>
      </c>
      <c r="H23" s="71">
        <v>49688</v>
      </c>
      <c r="I23" s="71">
        <v>0</v>
      </c>
      <c r="J23" s="71">
        <v>291759</v>
      </c>
      <c r="K23" s="64">
        <f>IFERROR(F23/G23-1,"n/a")</f>
        <v>0.5550016311030439</v>
      </c>
      <c r="L23" s="64">
        <f t="shared" si="0"/>
        <v>6.4827725004025121</v>
      </c>
      <c r="M23" s="64" t="str">
        <f>IFERROR(F23/I23-1,"n/a")</f>
        <v>n/a</v>
      </c>
      <c r="N23" s="60">
        <f t="shared" si="1"/>
        <v>0.27435314763212104</v>
      </c>
      <c r="O23" s="68">
        <f>'July-23'!O23+'Aug-23'!F23</f>
        <v>2661447</v>
      </c>
      <c r="P23" s="68">
        <f>'July-23'!P23+'Aug-23'!G23</f>
        <v>1061181</v>
      </c>
      <c r="Q23" s="68">
        <f>'July-23'!Q23+'Aug-23'!H23</f>
        <v>78164</v>
      </c>
      <c r="R23" s="68">
        <f>'July-23'!R23+'Aug-23'!I23</f>
        <v>545974</v>
      </c>
      <c r="S23" s="68">
        <f>'July-23'!S23+'Aug-23'!J23</f>
        <v>2261323</v>
      </c>
      <c r="T23" s="64">
        <f>IFERROR(O23/P23-1,"n/a")</f>
        <v>1.5080047607335603</v>
      </c>
      <c r="U23" s="64">
        <f>IFERROR(O23/Q23-1,"n/a")</f>
        <v>33.049524077580472</v>
      </c>
      <c r="V23" s="64">
        <f>IFERROR(O23/R23-1,"n/a")</f>
        <v>3.8746771824299326</v>
      </c>
      <c r="W23" s="60">
        <f>IFERROR(O23/S23-1,"n/a")</f>
        <v>0.17694243591030556</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f>O23-'[2]Aug-23'!$O$23</f>
        <v>-19798</v>
      </c>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2</v>
      </c>
      <c r="H25" s="71">
        <v>0</v>
      </c>
      <c r="I25" s="71">
        <v>0</v>
      </c>
      <c r="J25" s="71">
        <v>1</v>
      </c>
      <c r="K25" s="64">
        <f>IFERROR(F25/G25-1,"n/a")</f>
        <v>1</v>
      </c>
      <c r="L25" s="64" t="str">
        <f t="shared" si="0"/>
        <v>n/a</v>
      </c>
      <c r="M25" s="64" t="str">
        <f>IFERROR(F25/I25-1,"n/a")</f>
        <v>n/a</v>
      </c>
      <c r="N25" s="60">
        <f t="shared" si="1"/>
        <v>3</v>
      </c>
      <c r="O25" s="68">
        <f>'July-23'!O25+'Aug-23'!F25</f>
        <v>15</v>
      </c>
      <c r="P25" s="68">
        <f>'July-23'!P25+'Aug-23'!G25</f>
        <v>7</v>
      </c>
      <c r="Q25" s="68">
        <f>'July-23'!Q25+'Aug-23'!H25</f>
        <v>0</v>
      </c>
      <c r="R25" s="68">
        <f>'July-23'!R25+'Aug-23'!I25</f>
        <v>0</v>
      </c>
      <c r="S25" s="68">
        <f>'July-23'!S25+'Aug-23'!J25</f>
        <v>12</v>
      </c>
      <c r="T25" s="64">
        <f>IFERROR(O25/P25-1,"n/a")</f>
        <v>1.1428571428571428</v>
      </c>
      <c r="U25" s="64" t="str">
        <f>IFERROR(O25/Q25-1,"n/a")</f>
        <v>n/a</v>
      </c>
      <c r="V25" s="64" t="str">
        <f>IFERROR(O25/R25-1,"n/a")</f>
        <v>n/a</v>
      </c>
      <c r="W25" s="60">
        <f>IFERROR(O25/S25-1,"n/a")</f>
        <v>0.25</v>
      </c>
      <c r="X25" s="68">
        <v>9</v>
      </c>
      <c r="Y25" s="68">
        <v>0</v>
      </c>
      <c r="Z25" s="68">
        <v>0</v>
      </c>
      <c r="AA25" s="136">
        <v>16</v>
      </c>
      <c r="AB25" s="123"/>
      <c r="AC25" s="123"/>
    </row>
    <row r="26" spans="1:29" s="124" customFormat="1" ht="10.5">
      <c r="A26" s="123"/>
      <c r="B26" s="128"/>
      <c r="C26" s="33"/>
      <c r="D26" s="26" t="s">
        <v>11</v>
      </c>
      <c r="E26" s="32"/>
      <c r="F26" s="71">
        <v>6619</v>
      </c>
      <c r="G26" s="71">
        <v>2336</v>
      </c>
      <c r="H26" s="71">
        <v>0</v>
      </c>
      <c r="I26" s="71">
        <v>0</v>
      </c>
      <c r="J26" s="71">
        <v>1298</v>
      </c>
      <c r="K26" s="64">
        <f>IFERROR(F26/G26-1,"n/a")</f>
        <v>1.8334760273972601</v>
      </c>
      <c r="L26" s="64" t="str">
        <f t="shared" si="0"/>
        <v>n/a</v>
      </c>
      <c r="M26" s="64" t="str">
        <f>IFERROR(F26/I26-1,"n/a")</f>
        <v>n/a</v>
      </c>
      <c r="N26" s="60">
        <f t="shared" si="1"/>
        <v>4.0993836671802777</v>
      </c>
      <c r="O26" s="68">
        <f>'July-23'!O26+'Aug-23'!F26</f>
        <v>26394</v>
      </c>
      <c r="P26" s="68">
        <f>'July-23'!P26+'Aug-23'!G26</f>
        <v>11013</v>
      </c>
      <c r="Q26" s="68">
        <f>'July-23'!Q26+'Aug-23'!H26</f>
        <v>0</v>
      </c>
      <c r="R26" s="68">
        <f>'July-23'!R26+'Aug-23'!I26</f>
        <v>0</v>
      </c>
      <c r="S26" s="68">
        <f>'July-23'!S26+'Aug-23'!J26</f>
        <v>15048</v>
      </c>
      <c r="T26" s="64">
        <f>IFERROR(O26/P26-1,"n/a")</f>
        <v>1.3966221737946065</v>
      </c>
      <c r="U26" s="64" t="str">
        <f>IFERROR(O26/Q26-1,"n/a")</f>
        <v>n/a</v>
      </c>
      <c r="V26" s="64" t="str">
        <f>IFERROR(O26/R26-1,"n/a")</f>
        <v>n/a</v>
      </c>
      <c r="W26" s="60">
        <f>IFERROR(O26/S26-1,"n/a")</f>
        <v>0.75398724082934598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349</v>
      </c>
      <c r="G27" s="75">
        <f t="shared" si="2"/>
        <v>310</v>
      </c>
      <c r="H27" s="75">
        <f t="shared" si="2"/>
        <v>107</v>
      </c>
      <c r="I27" s="75">
        <f t="shared" si="2"/>
        <v>4</v>
      </c>
      <c r="J27" s="75">
        <f t="shared" si="2"/>
        <v>268</v>
      </c>
      <c r="K27" s="66">
        <f>IFERROR(F27/G27-1,"n/a")</f>
        <v>0.12580645161290316</v>
      </c>
      <c r="L27" s="66">
        <f t="shared" si="0"/>
        <v>2.2616822429906542</v>
      </c>
      <c r="M27" s="66">
        <f>IFERROR(F27/I27-1,"n/a")</f>
        <v>86.25</v>
      </c>
      <c r="N27" s="62">
        <f t="shared" si="1"/>
        <v>0.30223880597014929</v>
      </c>
      <c r="O27" s="75">
        <f t="shared" ref="O27:S28" si="3">O13+O16+O19+O22+O25</f>
        <v>2730</v>
      </c>
      <c r="P27" s="75">
        <f t="shared" si="3"/>
        <v>2242</v>
      </c>
      <c r="Q27" s="75">
        <f t="shared" si="3"/>
        <v>228</v>
      </c>
      <c r="R27" s="75">
        <f t="shared" si="3"/>
        <v>775</v>
      </c>
      <c r="S27" s="75">
        <f t="shared" si="3"/>
        <v>2300</v>
      </c>
      <c r="T27" s="66">
        <f>IFERROR(O27/P27-1,"n/a")</f>
        <v>0.21766280107047287</v>
      </c>
      <c r="U27" s="66">
        <f>IFERROR(O27/Q27-1,"n/a")</f>
        <v>10.973684210526315</v>
      </c>
      <c r="V27" s="66">
        <f>IFERROR(O27/R27-1,"n/a")</f>
        <v>2.5225806451612902</v>
      </c>
      <c r="W27" s="62">
        <f>IFERROR(O27/S27-1,"n/a")</f>
        <v>0.18695652173913047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1250698</v>
      </c>
      <c r="G28" s="76">
        <f t="shared" si="2"/>
        <v>889236</v>
      </c>
      <c r="H28" s="76">
        <f t="shared" si="2"/>
        <v>165520</v>
      </c>
      <c r="I28" s="76">
        <f t="shared" si="2"/>
        <v>2541</v>
      </c>
      <c r="J28" s="76">
        <f t="shared" si="2"/>
        <v>925256</v>
      </c>
      <c r="K28" s="67">
        <f>IFERROR(F28/G28-1,"n/a")</f>
        <v>0.40648601721027933</v>
      </c>
      <c r="L28" s="67">
        <f t="shared" si="0"/>
        <v>6.5561744804253266</v>
      </c>
      <c r="M28" s="67">
        <f>IFERROR(F28/I28-1,"n/a")</f>
        <v>491.20700511609601</v>
      </c>
      <c r="N28" s="63">
        <f t="shared" si="1"/>
        <v>0.35173184502451216</v>
      </c>
      <c r="O28" s="76">
        <f t="shared" si="3"/>
        <v>8101250</v>
      </c>
      <c r="P28" s="76">
        <f t="shared" si="3"/>
        <v>4315164</v>
      </c>
      <c r="Q28" s="76">
        <f t="shared" si="3"/>
        <v>328007</v>
      </c>
      <c r="R28" s="76">
        <f t="shared" si="3"/>
        <v>1692559</v>
      </c>
      <c r="S28" s="76">
        <f t="shared" si="3"/>
        <v>6709299</v>
      </c>
      <c r="T28" s="67">
        <f>IFERROR(O28/P28-1,"n/a")</f>
        <v>0.87739098676203264</v>
      </c>
      <c r="U28" s="67">
        <f>IFERROR(O28/Q28-1,"n/a")</f>
        <v>23.698405826704917</v>
      </c>
      <c r="V28" s="67">
        <f>IFERROR(O28/R28-1,"n/a")</f>
        <v>3.7863914935904743</v>
      </c>
      <c r="W28" s="63">
        <f>IFERROR(O28/S28-1,"n/a")</f>
        <v>0.20746593645625278</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9" t="str">
        <f>F9</f>
        <v>August</v>
      </c>
      <c r="G33" s="149"/>
      <c r="H33" s="149"/>
      <c r="I33" s="149"/>
      <c r="J33" s="149"/>
      <c r="K33" s="149"/>
      <c r="L33" s="149"/>
      <c r="M33" s="149"/>
      <c r="N33" s="150"/>
      <c r="O33" s="153" t="str">
        <f>"April to "&amp;D4&amp;" (YTD)"</f>
        <v>April to August (YTD)</v>
      </c>
      <c r="P33" s="154"/>
      <c r="Q33" s="154"/>
      <c r="R33" s="154"/>
      <c r="S33" s="154"/>
      <c r="T33" s="154"/>
      <c r="U33" s="154"/>
      <c r="V33" s="154"/>
      <c r="W33" s="155"/>
      <c r="X33" s="151" t="s">
        <v>58</v>
      </c>
      <c r="Y33" s="149"/>
      <c r="Z33" s="149"/>
      <c r="AA33" s="152"/>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99</v>
      </c>
      <c r="G37" s="74">
        <f t="shared" si="5"/>
        <v>81</v>
      </c>
      <c r="H37" s="74">
        <f t="shared" si="5"/>
        <v>51</v>
      </c>
      <c r="I37" s="74">
        <f t="shared" si="5"/>
        <v>0</v>
      </c>
      <c r="J37" s="74">
        <f t="shared" si="5"/>
        <v>97</v>
      </c>
      <c r="K37" s="64">
        <f>IFERROR(F37/G37-1,"n/a")</f>
        <v>0.22222222222222232</v>
      </c>
      <c r="L37" s="64">
        <f>IFERROR(F37/H37-1,"n/a")</f>
        <v>0.94117647058823528</v>
      </c>
      <c r="M37" s="64" t="str">
        <f>IFERROR(F37/I37-1,"n/a")</f>
        <v>n/a</v>
      </c>
      <c r="N37" s="60">
        <f>IFERROR(F37/J37-1,"n/a")</f>
        <v>2.0618556701030855E-2</v>
      </c>
      <c r="O37" s="74">
        <f>'July-23'!O37+'Aug-23'!F37</f>
        <v>527</v>
      </c>
      <c r="P37" s="74">
        <f>'July-23'!P37+'Aug-23'!G37</f>
        <v>467</v>
      </c>
      <c r="Q37" s="74">
        <f>'July-23'!Q37+'Aug-23'!H37</f>
        <v>79</v>
      </c>
      <c r="R37" s="74">
        <f>'July-23'!R37+'Aug-23'!I37</f>
        <v>42</v>
      </c>
      <c r="S37" s="74">
        <f>'July-23'!S37+'Aug-23'!J37</f>
        <v>507</v>
      </c>
      <c r="T37" s="120">
        <f>IFERROR(O37/P37-1,"n/a")</f>
        <v>0.12847965738758038</v>
      </c>
      <c r="U37" s="120">
        <f>IFERROR(O37/Q37-1,"n/a")</f>
        <v>5.6708860759493671</v>
      </c>
      <c r="V37" s="120">
        <f>IFERROR(O37/R37-1,"n/a")</f>
        <v>11.547619047619047</v>
      </c>
      <c r="W37" s="121">
        <f>IFERROR(O37/S37-1,"n/a")</f>
        <v>3.9447731755424043E-2</v>
      </c>
      <c r="X37" s="89">
        <v>1486</v>
      </c>
      <c r="Y37" s="89">
        <v>1052</v>
      </c>
      <c r="Z37" s="70">
        <v>551</v>
      </c>
      <c r="AA37" s="78">
        <v>1584</v>
      </c>
      <c r="AC37" s="123"/>
    </row>
    <row r="38" spans="1:29" s="124" customFormat="1" ht="10.5">
      <c r="A38" s="123"/>
      <c r="B38" s="123"/>
      <c r="C38" s="33"/>
      <c r="D38" s="26" t="s">
        <v>11</v>
      </c>
      <c r="E38" s="32"/>
      <c r="F38" s="74">
        <f t="shared" si="5"/>
        <v>375428</v>
      </c>
      <c r="G38" s="74">
        <f t="shared" si="5"/>
        <v>278520</v>
      </c>
      <c r="H38" s="74">
        <f t="shared" si="5"/>
        <v>66591</v>
      </c>
      <c r="I38" s="74">
        <f t="shared" si="5"/>
        <v>0</v>
      </c>
      <c r="J38" s="74">
        <f t="shared" si="5"/>
        <v>325246</v>
      </c>
      <c r="K38" s="64">
        <f>IFERROR(F38/G38-1,"n/a")</f>
        <v>0.34793910670687911</v>
      </c>
      <c r="L38" s="64">
        <f>IFERROR(F38/H38-1,"n/a")</f>
        <v>4.6378189244792836</v>
      </c>
      <c r="M38" s="64" t="str">
        <f>IFERROR(F38/I38-1,"n/a")</f>
        <v>n/a</v>
      </c>
      <c r="N38" s="60">
        <f>IFERROR(F38/J38-1,"n/a")</f>
        <v>0.15428936866248932</v>
      </c>
      <c r="O38" s="74">
        <f>'July-23'!O38+'Aug-23'!F38</f>
        <v>1934710</v>
      </c>
      <c r="P38" s="74">
        <f>'July-23'!P38+'Aug-23'!G38</f>
        <v>1338366</v>
      </c>
      <c r="Q38" s="74">
        <f>'July-23'!Q38+'Aug-23'!H38</f>
        <v>97505</v>
      </c>
      <c r="R38" s="74">
        <f>'July-23'!R38+'Aug-23'!I38</f>
        <v>0</v>
      </c>
      <c r="S38" s="74">
        <f>'July-23'!S38+'Aug-23'!J38</f>
        <v>1657861</v>
      </c>
      <c r="T38" s="120">
        <f>IFERROR(O38/P38-1,"n/a")</f>
        <v>0.44557617273600791</v>
      </c>
      <c r="U38" s="120">
        <f>IFERROR(O38/Q38-1,"n/a")</f>
        <v>18.842161940413312</v>
      </c>
      <c r="V38" s="120" t="str">
        <f>IFERROR(O38/R38-1,"n/a")</f>
        <v>n/a</v>
      </c>
      <c r="W38" s="121">
        <f>IFERROR(O38/S38-1,"n/a")</f>
        <v>0.16699168386251917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71</v>
      </c>
      <c r="G40" s="74">
        <f t="shared" si="6"/>
        <v>63</v>
      </c>
      <c r="H40" s="74">
        <f t="shared" si="6"/>
        <v>29</v>
      </c>
      <c r="I40" s="74">
        <f t="shared" si="6"/>
        <v>2</v>
      </c>
      <c r="J40" s="74">
        <f t="shared" si="6"/>
        <v>58</v>
      </c>
      <c r="K40" s="64">
        <f>IFERROR(F40/G40-1,"n/a")</f>
        <v>0.12698412698412698</v>
      </c>
      <c r="L40" s="64">
        <f>IFERROR(F40/H40-1,"n/a")</f>
        <v>1.4482758620689653</v>
      </c>
      <c r="M40" s="64">
        <f>IFERROR(F40/I40-1,"n/a")</f>
        <v>34.5</v>
      </c>
      <c r="N40" s="60">
        <f>IFERROR(F40/J40-1,"n/a")</f>
        <v>0.22413793103448265</v>
      </c>
      <c r="O40" s="74">
        <f>'July-23'!O40+'Aug-23'!F40</f>
        <v>330</v>
      </c>
      <c r="P40" s="74">
        <f>'July-23'!P40+'Aug-23'!G40</f>
        <v>322</v>
      </c>
      <c r="Q40" s="74">
        <f>'July-23'!Q40+'Aug-23'!H40</f>
        <v>90</v>
      </c>
      <c r="R40" s="74">
        <f>'July-23'!R40+'Aug-23'!I40</f>
        <v>2</v>
      </c>
      <c r="S40" s="74">
        <f>'July-23'!S40+'Aug-23'!J40</f>
        <v>310</v>
      </c>
      <c r="T40" s="120">
        <f>IFERROR(O40/P40-1,"n/a")</f>
        <v>2.4844720496894457E-2</v>
      </c>
      <c r="U40" s="120">
        <f>IFERROR(O40/Q40-1,"n/a")</f>
        <v>2.6666666666666665</v>
      </c>
      <c r="V40" s="120">
        <f>IFERROR(O40/R40-1,"n/a")</f>
        <v>164</v>
      </c>
      <c r="W40" s="121">
        <f>IFERROR(O40/S40-1,"n/a")</f>
        <v>6.4516129032258007E-2</v>
      </c>
      <c r="X40" s="89">
        <v>563</v>
      </c>
      <c r="Y40" s="89">
        <v>226</v>
      </c>
      <c r="Z40" s="70">
        <v>66</v>
      </c>
      <c r="AA40" s="78">
        <v>573</v>
      </c>
      <c r="AC40" s="123"/>
    </row>
    <row r="41" spans="1:29" s="124" customFormat="1" ht="10.5">
      <c r="A41" s="123"/>
      <c r="B41" s="123"/>
      <c r="C41" s="33"/>
      <c r="D41" s="26" t="s">
        <v>11</v>
      </c>
      <c r="E41" s="32"/>
      <c r="F41" s="74">
        <f t="shared" si="6"/>
        <v>262517</v>
      </c>
      <c r="G41" s="74">
        <f t="shared" si="6"/>
        <v>183659</v>
      </c>
      <c r="H41" s="74">
        <f t="shared" si="6"/>
        <v>48391</v>
      </c>
      <c r="I41" s="74">
        <f t="shared" si="6"/>
        <v>2541</v>
      </c>
      <c r="J41" s="74">
        <f t="shared" si="6"/>
        <v>180130</v>
      </c>
      <c r="K41" s="64">
        <f>IFERROR(F41/G41-1,"n/a")</f>
        <v>0.42937182495821058</v>
      </c>
      <c r="L41" s="64">
        <f>IFERROR(F41/H41-1,"n/a")</f>
        <v>4.4249137236262941</v>
      </c>
      <c r="M41" s="64">
        <f>IFERROR(F41/I41-1,"n/a")</f>
        <v>102.3124754033845</v>
      </c>
      <c r="N41" s="60">
        <f>IFERROR(F41/J41-1,"n/a")</f>
        <v>0.45737522900127692</v>
      </c>
      <c r="O41" s="74">
        <f>'July-23'!O41+'Aug-23'!F41</f>
        <v>1025469</v>
      </c>
      <c r="P41" s="74">
        <f>'July-23'!P41+'Aug-23'!G41</f>
        <v>541795</v>
      </c>
      <c r="Q41" s="74">
        <f>'July-23'!Q41+'Aug-23'!H41</f>
        <v>140917</v>
      </c>
      <c r="R41" s="74">
        <f>'July-23'!R41+'Aug-23'!I41</f>
        <v>2541</v>
      </c>
      <c r="S41" s="74">
        <f>'July-23'!S41+'Aug-23'!J41</f>
        <v>832380</v>
      </c>
      <c r="T41" s="120">
        <f>IFERROR(O41/P41-1,"n/a")</f>
        <v>0.89272510820513284</v>
      </c>
      <c r="U41" s="120">
        <f>IFERROR(O41/Q41-1,"n/a")</f>
        <v>6.2771134781467106</v>
      </c>
      <c r="V41" s="120">
        <f>IFERROR(O41/R41-1,"n/a")</f>
        <v>402.56906729634005</v>
      </c>
      <c r="W41" s="121">
        <f>IFERROR(O41/S41-1,"n/a")</f>
        <v>0.23197217616953791</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95</v>
      </c>
      <c r="G43" s="74">
        <f t="shared" si="7"/>
        <v>104</v>
      </c>
      <c r="H43" s="74">
        <f t="shared" si="7"/>
        <v>3</v>
      </c>
      <c r="I43" s="74">
        <f t="shared" si="7"/>
        <v>2</v>
      </c>
      <c r="J43" s="74">
        <f t="shared" si="7"/>
        <v>43</v>
      </c>
      <c r="K43" s="64">
        <f>IFERROR(F43/G43-1,"n/a")</f>
        <v>-8.6538461538461564E-2</v>
      </c>
      <c r="L43" s="64">
        <f>IFERROR(F43/H43-1,"n/a")</f>
        <v>30.666666666666668</v>
      </c>
      <c r="M43" s="64">
        <f>IFERROR(F43/I43-1,"n/a")</f>
        <v>46.5</v>
      </c>
      <c r="N43" s="60">
        <f>IFERROR(F43/J43-1,"n/a")</f>
        <v>1.2093023255813953</v>
      </c>
      <c r="O43" s="74">
        <f>'July-23'!O43+'Aug-23'!F43</f>
        <v>421</v>
      </c>
      <c r="P43" s="74">
        <f>'July-23'!P43+'Aug-23'!G43</f>
        <v>409</v>
      </c>
      <c r="Q43" s="74">
        <f>'July-23'!Q43+'Aug-23'!H43</f>
        <v>9</v>
      </c>
      <c r="R43" s="74">
        <f>'July-23'!R43+'Aug-23'!I43</f>
        <v>4</v>
      </c>
      <c r="S43" s="74">
        <f>'July-23'!S43+'Aug-23'!J43</f>
        <v>193</v>
      </c>
      <c r="T43" s="120">
        <f>IFERROR(O43/P43-1,"n/a")</f>
        <v>2.9339853300733409E-2</v>
      </c>
      <c r="U43" s="120">
        <f>IFERROR(O43/Q43-1,"n/a")</f>
        <v>45.777777777777779</v>
      </c>
      <c r="V43" s="120">
        <f>IFERROR(O43/R43-1,"n/a")</f>
        <v>104.25</v>
      </c>
      <c r="W43" s="121">
        <f>IFERROR(O43/S43-1,"n/a")</f>
        <v>1.1813471502590676</v>
      </c>
      <c r="X43" s="89">
        <v>669</v>
      </c>
      <c r="Y43" s="89">
        <v>59</v>
      </c>
      <c r="Z43" s="70">
        <v>9</v>
      </c>
      <c r="AA43" s="78">
        <v>287</v>
      </c>
      <c r="AC43" s="123"/>
    </row>
    <row r="44" spans="1:29" s="124" customFormat="1" ht="10.5">
      <c r="A44" s="123"/>
      <c r="B44" s="123"/>
      <c r="C44" s="33"/>
      <c r="D44" s="26" t="s">
        <v>11</v>
      </c>
      <c r="E44" s="32"/>
      <c r="F44" s="74">
        <f t="shared" si="7"/>
        <v>234330</v>
      </c>
      <c r="G44" s="74">
        <f t="shared" si="7"/>
        <v>185619</v>
      </c>
      <c r="H44" s="74">
        <f t="shared" si="7"/>
        <v>850</v>
      </c>
      <c r="I44" s="74">
        <f t="shared" si="7"/>
        <v>0</v>
      </c>
      <c r="J44" s="74">
        <f t="shared" si="7"/>
        <v>126823</v>
      </c>
      <c r="K44" s="64">
        <f>IFERROR(F44/G44-1,"n/a")</f>
        <v>0.26242464402889798</v>
      </c>
      <c r="L44" s="64">
        <f>IFERROR(F44/H44-1,"n/a")</f>
        <v>274.68235294117648</v>
      </c>
      <c r="M44" s="64" t="str">
        <f>IFERROR(F44/I44-1,"n/a")</f>
        <v>n/a</v>
      </c>
      <c r="N44" s="60">
        <f>IFERROR(F44/J44-1,"n/a")</f>
        <v>0.847693241762141</v>
      </c>
      <c r="O44" s="74">
        <f>'July-23'!O44+'Aug-23'!F44</f>
        <v>811145</v>
      </c>
      <c r="P44" s="74">
        <f>'July-23'!P44+'Aug-23'!G44</f>
        <v>563558</v>
      </c>
      <c r="Q44" s="74">
        <f>'July-23'!Q44+'Aug-23'!H44</f>
        <v>1318</v>
      </c>
      <c r="R44" s="74">
        <f>'July-23'!R44+'Aug-23'!I44</f>
        <v>8294</v>
      </c>
      <c r="S44" s="74">
        <f>'July-23'!S44+'Aug-23'!J44</f>
        <v>404725</v>
      </c>
      <c r="T44" s="120">
        <f>IFERROR(O44/P44-1,"n/a")</f>
        <v>0.43932833887550182</v>
      </c>
      <c r="U44" s="120">
        <f>IFERROR(O44/Q44-1,"n/a")</f>
        <v>614.43626707132023</v>
      </c>
      <c r="V44" s="120">
        <f>IFERROR(O44/R44-1,"n/a")</f>
        <v>96.799011333494093</v>
      </c>
      <c r="W44" s="121">
        <f>IFERROR(O44/S44-1,"n/a")</f>
        <v>1.0041880289085183</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80</v>
      </c>
      <c r="G46" s="74">
        <f t="shared" si="8"/>
        <v>60</v>
      </c>
      <c r="H46" s="74">
        <f t="shared" si="8"/>
        <v>24</v>
      </c>
      <c r="I46" s="74">
        <f t="shared" si="8"/>
        <v>0</v>
      </c>
      <c r="J46" s="74">
        <f t="shared" si="8"/>
        <v>69</v>
      </c>
      <c r="K46" s="64">
        <f>IFERROR(F46/G46-1,"n/a")</f>
        <v>0.33333333333333326</v>
      </c>
      <c r="L46" s="64">
        <f>IFERROR(F46/H46-1,"n/a")</f>
        <v>2.3333333333333335</v>
      </c>
      <c r="M46" s="64" t="str">
        <f>IFERROR(F46/I46-1,"n/a")</f>
        <v>n/a</v>
      </c>
      <c r="N46" s="60">
        <f>IFERROR(F46/J46-1,"n/a")</f>
        <v>0.15942028985507251</v>
      </c>
      <c r="O46" s="74">
        <f>'July-23'!O46+'Aug-23'!F46</f>
        <v>570</v>
      </c>
      <c r="P46" s="74">
        <f>'July-23'!P46+'Aug-23'!G46</f>
        <v>406</v>
      </c>
      <c r="Q46" s="74">
        <f>'July-23'!Q46+'Aug-23'!H46</f>
        <v>38</v>
      </c>
      <c r="R46" s="74">
        <f>'July-23'!R46+'Aug-23'!I46</f>
        <v>0</v>
      </c>
      <c r="S46" s="74">
        <f>'July-23'!S46+'Aug-23'!J46</f>
        <v>410</v>
      </c>
      <c r="T46" s="120">
        <f>IFERROR(O46/P46-1,"n/a")</f>
        <v>0.40394088669950734</v>
      </c>
      <c r="U46" s="120">
        <f>IFERROR(O46/Q46-1,"n/a")</f>
        <v>14</v>
      </c>
      <c r="V46" s="120" t="str">
        <f>IFERROR(O46/R46-1,"n/a")</f>
        <v>n/a</v>
      </c>
      <c r="W46" s="121">
        <f>IFERROR(O46/S46-1,"n/a")</f>
        <v>0.39024390243902429</v>
      </c>
      <c r="X46" s="89">
        <v>1129</v>
      </c>
      <c r="Y46" s="89">
        <v>336</v>
      </c>
      <c r="Z46" s="84">
        <v>43</v>
      </c>
      <c r="AA46" s="78">
        <v>781</v>
      </c>
      <c r="AC46" s="123"/>
    </row>
    <row r="47" spans="1:29" s="124" customFormat="1" ht="10.5">
      <c r="A47" s="123"/>
      <c r="B47" s="123"/>
      <c r="C47" s="33"/>
      <c r="D47" s="26" t="s">
        <v>11</v>
      </c>
      <c r="E47" s="32"/>
      <c r="F47" s="74">
        <f t="shared" si="8"/>
        <v>371804</v>
      </c>
      <c r="G47" s="74">
        <f t="shared" si="8"/>
        <v>239102</v>
      </c>
      <c r="H47" s="74">
        <f t="shared" si="8"/>
        <v>49688</v>
      </c>
      <c r="I47" s="74">
        <f t="shared" si="8"/>
        <v>0</v>
      </c>
      <c r="J47" s="74">
        <f t="shared" si="8"/>
        <v>291759</v>
      </c>
      <c r="K47" s="64">
        <f>IFERROR(F47/G47-1,"n/a")</f>
        <v>0.5550016311030439</v>
      </c>
      <c r="L47" s="64">
        <f>IFERROR(F47/H47-1,"n/a")</f>
        <v>6.4827725004025121</v>
      </c>
      <c r="M47" s="64" t="str">
        <f>IFERROR(F47/I47-1,"n/a")</f>
        <v>n/a</v>
      </c>
      <c r="N47" s="60">
        <f>IFERROR(F47/J47-1,"n/a")</f>
        <v>0.27435314763212104</v>
      </c>
      <c r="O47" s="74">
        <f>'July-23'!O47+'Aug-23'!F47</f>
        <v>1825173</v>
      </c>
      <c r="P47" s="74">
        <f>'July-23'!P47+'Aug-23'!G47</f>
        <v>992727</v>
      </c>
      <c r="Q47" s="74">
        <f>'July-23'!Q47+'Aug-23'!H47</f>
        <v>78164</v>
      </c>
      <c r="R47" s="74">
        <f>'July-23'!R47+'Aug-23'!I47</f>
        <v>0</v>
      </c>
      <c r="S47" s="74">
        <f>'July-23'!S47+'Aug-23'!J47</f>
        <v>1341508</v>
      </c>
      <c r="T47" s="120">
        <f>IFERROR(O47/P47-1,"n/a")</f>
        <v>0.83854473586393841</v>
      </c>
      <c r="U47" s="120">
        <f>IFERROR(O47/Q47-1,"n/a")</f>
        <v>22.35055780154547</v>
      </c>
      <c r="V47" s="120" t="str">
        <f>IFERROR(O47/R47-1,"n/a")</f>
        <v>n/a</v>
      </c>
      <c r="W47" s="121">
        <f>IFERROR(O47/S47-1,"n/a")</f>
        <v>0.36053828974557001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2</v>
      </c>
      <c r="H49" s="74">
        <f t="shared" si="9"/>
        <v>0</v>
      </c>
      <c r="I49" s="74">
        <f t="shared" si="9"/>
        <v>0</v>
      </c>
      <c r="J49" s="74">
        <f t="shared" si="9"/>
        <v>1</v>
      </c>
      <c r="K49" s="64">
        <f>IFERROR(F49/G49-1,"n/a")</f>
        <v>1</v>
      </c>
      <c r="L49" s="64" t="str">
        <f>IFERROR(F49/H49-1,"n/a")</f>
        <v>n/a</v>
      </c>
      <c r="M49" s="64" t="str">
        <f>IFERROR(F49/I49-1,"n/a")</f>
        <v>n/a</v>
      </c>
      <c r="N49" s="60">
        <f>IFERROR(F49/J49-1,"n/a")</f>
        <v>3</v>
      </c>
      <c r="O49" s="74">
        <f>'July-23'!O49+'Aug-23'!F49</f>
        <v>15</v>
      </c>
      <c r="P49" s="74">
        <f>'July-23'!P49+'Aug-23'!G49</f>
        <v>7</v>
      </c>
      <c r="Q49" s="74">
        <f>'July-23'!Q49+'Aug-23'!H49</f>
        <v>0</v>
      </c>
      <c r="R49" s="74">
        <f>'July-23'!R49+'Aug-23'!I49</f>
        <v>0</v>
      </c>
      <c r="S49" s="74">
        <f>'July-23'!S49+'Aug-23'!J49</f>
        <v>12</v>
      </c>
      <c r="T49" s="120">
        <f>IFERROR(O49/P49-1,"n/a")</f>
        <v>1.1428571428571428</v>
      </c>
      <c r="U49" s="120" t="str">
        <f>IFERROR(O49/Q49-1,"n/a")</f>
        <v>n/a</v>
      </c>
      <c r="V49" s="120" t="str">
        <f>IFERROR(O49/R49-1,"n/a")</f>
        <v>n/a</v>
      </c>
      <c r="W49" s="121">
        <f>IFERROR(O49/S49-1,"n/a")</f>
        <v>0.25</v>
      </c>
      <c r="X49" s="89">
        <v>9</v>
      </c>
      <c r="Y49" s="68">
        <v>0</v>
      </c>
      <c r="Z49" s="68">
        <v>0</v>
      </c>
      <c r="AA49" s="78">
        <v>16</v>
      </c>
      <c r="AC49" s="123"/>
    </row>
    <row r="50" spans="3:29" s="124" customFormat="1" ht="10.5">
      <c r="C50" s="33"/>
      <c r="D50" s="26" t="s">
        <v>11</v>
      </c>
      <c r="E50" s="32"/>
      <c r="F50" s="74">
        <f t="shared" si="9"/>
        <v>6619</v>
      </c>
      <c r="G50" s="74">
        <f t="shared" si="9"/>
        <v>2336</v>
      </c>
      <c r="H50" s="74">
        <f t="shared" si="9"/>
        <v>0</v>
      </c>
      <c r="I50" s="74">
        <f t="shared" si="9"/>
        <v>0</v>
      </c>
      <c r="J50" s="74">
        <f t="shared" si="9"/>
        <v>1298</v>
      </c>
      <c r="K50" s="64">
        <f>IFERROR(F50/G50-1,"n/a")</f>
        <v>1.8334760273972601</v>
      </c>
      <c r="L50" s="64" t="str">
        <f>IFERROR(F50/H50-1,"n/a")</f>
        <v>n/a</v>
      </c>
      <c r="M50" s="64" t="str">
        <f>IFERROR(F50/I50-1,"n/a")</f>
        <v>n/a</v>
      </c>
      <c r="N50" s="60">
        <f>IFERROR(F50/J50-1,"n/a")</f>
        <v>4.0993836671802777</v>
      </c>
      <c r="O50" s="74">
        <f>'July-23'!O50+'Aug-23'!F50</f>
        <v>26394</v>
      </c>
      <c r="P50" s="74">
        <f>'July-23'!P50+'Aug-23'!G50</f>
        <v>11013</v>
      </c>
      <c r="Q50" s="74">
        <f>'July-23'!Q50+'Aug-23'!H50</f>
        <v>0</v>
      </c>
      <c r="R50" s="74">
        <f>'July-23'!R50+'Aug-23'!I50</f>
        <v>0</v>
      </c>
      <c r="S50" s="74">
        <f>'July-23'!S50+'Aug-23'!J50</f>
        <v>15048</v>
      </c>
      <c r="T50" s="120">
        <f>IFERROR(O50/P50-1,"n/a")</f>
        <v>1.3966221737946065</v>
      </c>
      <c r="U50" s="120" t="str">
        <f>IFERROR(O50/Q50-1,"n/a")</f>
        <v>n/a</v>
      </c>
      <c r="V50" s="120" t="str">
        <f>IFERROR(O50/R50-1,"n/a")</f>
        <v>n/a</v>
      </c>
      <c r="W50" s="121">
        <f>IFERROR(O50/S50-1,"n/a")</f>
        <v>0.75398724082934598</v>
      </c>
      <c r="X50" s="82">
        <v>15637</v>
      </c>
      <c r="Y50" s="68">
        <v>0</v>
      </c>
      <c r="Z50" s="68">
        <v>0</v>
      </c>
      <c r="AA50" s="78">
        <v>20248</v>
      </c>
      <c r="AC50" s="123"/>
    </row>
    <row r="51" spans="3:29" s="124" customFormat="1" ht="10.9" thickBot="1">
      <c r="C51" s="35" t="s">
        <v>12</v>
      </c>
      <c r="D51" s="36"/>
      <c r="E51" s="37"/>
      <c r="F51" s="75">
        <f>F37+F40+F43+F46+F49</f>
        <v>349</v>
      </c>
      <c r="G51" s="75">
        <f t="shared" ref="G51:J52" si="10">G37+G40+G43+G46+G49</f>
        <v>310</v>
      </c>
      <c r="H51" s="75">
        <f t="shared" si="10"/>
        <v>107</v>
      </c>
      <c r="I51" s="75">
        <f t="shared" si="10"/>
        <v>4</v>
      </c>
      <c r="J51" s="75">
        <f t="shared" si="10"/>
        <v>268</v>
      </c>
      <c r="K51" s="66">
        <f>IFERROR(F51/G51-1,"n/a")</f>
        <v>0.12580645161290316</v>
      </c>
      <c r="L51" s="66">
        <f>IFERROR(F51/H51-1,"n/a")</f>
        <v>2.2616822429906542</v>
      </c>
      <c r="M51" s="66">
        <f>IFERROR(F51/I51-1,"n/a")</f>
        <v>86.25</v>
      </c>
      <c r="N51" s="62">
        <f>IFERROR(F51/J51-1,"n/a")</f>
        <v>0.30223880597014929</v>
      </c>
      <c r="O51" s="75">
        <f t="shared" ref="O51:S52" si="11">O37+O40+O43+O46+O49</f>
        <v>1863</v>
      </c>
      <c r="P51" s="75">
        <f t="shared" si="11"/>
        <v>1611</v>
      </c>
      <c r="Q51" s="75">
        <f t="shared" si="11"/>
        <v>216</v>
      </c>
      <c r="R51" s="75">
        <f t="shared" si="11"/>
        <v>48</v>
      </c>
      <c r="S51" s="75">
        <f t="shared" si="11"/>
        <v>1432</v>
      </c>
      <c r="T51" s="66">
        <f>IFERROR(O51/P51-1,"n/a")</f>
        <v>0.15642458100558665</v>
      </c>
      <c r="U51" s="66">
        <f>IFERROR(O51/Q51-1,"n/a")</f>
        <v>7.625</v>
      </c>
      <c r="V51" s="66">
        <f>IFERROR(O51/R51-1,"n/a")</f>
        <v>37.8125</v>
      </c>
      <c r="W51" s="62">
        <f>IFERROR(O51/S51-1,"n/a")</f>
        <v>0.30097765363128492</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1250698</v>
      </c>
      <c r="G52" s="76">
        <f t="shared" si="10"/>
        <v>889236</v>
      </c>
      <c r="H52" s="76">
        <f t="shared" si="10"/>
        <v>165520</v>
      </c>
      <c r="I52" s="76">
        <f t="shared" si="10"/>
        <v>2541</v>
      </c>
      <c r="J52" s="76">
        <f t="shared" si="10"/>
        <v>925256</v>
      </c>
      <c r="K52" s="67">
        <f>IFERROR(F52/G52-1,"n/a")</f>
        <v>0.40648601721027933</v>
      </c>
      <c r="L52" s="67">
        <f>IFERROR(F52/H52-1,"n/a")</f>
        <v>6.5561744804253266</v>
      </c>
      <c r="M52" s="67">
        <f>IFERROR(F52/I52-1,"n/a")</f>
        <v>491.20700511609601</v>
      </c>
      <c r="N52" s="63">
        <f>IFERROR(F52/J52-1,"n/a")</f>
        <v>0.35173184502451216</v>
      </c>
      <c r="O52" s="76">
        <f t="shared" si="11"/>
        <v>5622891</v>
      </c>
      <c r="P52" s="76">
        <f t="shared" si="11"/>
        <v>3447459</v>
      </c>
      <c r="Q52" s="76">
        <f t="shared" si="11"/>
        <v>317904</v>
      </c>
      <c r="R52" s="76">
        <f t="shared" si="11"/>
        <v>10835</v>
      </c>
      <c r="S52" s="76">
        <f t="shared" si="11"/>
        <v>4251522</v>
      </c>
      <c r="T52" s="67">
        <f>IFERROR(O52/P52-1,"n/a")</f>
        <v>0.63102476345621517</v>
      </c>
      <c r="U52" s="118">
        <f>IFERROR(O52/Q52-1,"n/a")</f>
        <v>16.687386758266648</v>
      </c>
      <c r="V52" s="118">
        <f>IFERROR(O52/R52-1,"n/a")</f>
        <v>517.9562528841717</v>
      </c>
      <c r="W52" s="119">
        <f>IFERROR(O52/S52-1,"n/a")</f>
        <v>0.32255954455839575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39B9B-3132-432B-B3EB-3E34B53AD0F2}">
  <dimension ref="A1:AC66"/>
  <sheetViews>
    <sheetView showGridLines="0" topLeftCell="A15"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5.75">
      <c r="A4" s="9"/>
      <c r="B4" s="11" t="s">
        <v>7</v>
      </c>
      <c r="C4" s="26"/>
      <c r="D4" s="24"/>
      <c r="E4" s="58" t="s">
        <v>125</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9" t="s">
        <v>55</v>
      </c>
      <c r="G9" s="149"/>
      <c r="H9" s="149"/>
      <c r="I9" s="149"/>
      <c r="J9" s="149"/>
      <c r="K9" s="149"/>
      <c r="L9" s="149"/>
      <c r="M9" s="149"/>
      <c r="N9" s="150"/>
      <c r="O9" s="151" t="s">
        <v>126</v>
      </c>
      <c r="P9" s="149"/>
      <c r="Q9" s="149"/>
      <c r="R9" s="149"/>
      <c r="S9" s="149"/>
      <c r="T9" s="149"/>
      <c r="U9" s="149"/>
      <c r="V9" s="149"/>
      <c r="W9" s="150"/>
      <c r="X9" s="151" t="s">
        <v>57</v>
      </c>
      <c r="Y9" s="149"/>
      <c r="Z9" s="149"/>
      <c r="AA9" s="152"/>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916</v>
      </c>
      <c r="Q13" s="68">
        <f>'June-23'!Q13+'July-23'!H13</f>
        <v>28</v>
      </c>
      <c r="R13" s="68">
        <f>'June-23'!R13+'July-23'!I13</f>
        <v>551</v>
      </c>
      <c r="S13" s="68">
        <f>'June-23'!S13+'July-23'!J13</f>
        <v>926</v>
      </c>
      <c r="T13" s="64">
        <f>IFERROR(O13/P13-1,"n/a")</f>
        <v>4.5851528384279527E-2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0.5">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1819504</v>
      </c>
      <c r="Q14" s="68">
        <f>'June-23'!Q14+'July-23'!H14</f>
        <v>30914</v>
      </c>
      <c r="R14" s="68">
        <f>'June-23'!R14+'July-23'!I14</f>
        <v>1092884</v>
      </c>
      <c r="S14" s="68">
        <f>'June-23'!S14+'July-23'!J14</f>
        <v>2783719</v>
      </c>
      <c r="T14" s="64">
        <f>IFERROR(O14/P14-1,"n/a")</f>
        <v>0.70236833774479202</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295</v>
      </c>
      <c r="Q16" s="68">
        <f>'June-23'!Q16+'July-23'!H16</f>
        <v>73</v>
      </c>
      <c r="R16" s="68">
        <f>'June-23'!R16+'July-23'!I16</f>
        <v>10</v>
      </c>
      <c r="S16" s="68">
        <f>'June-23'!S16+'July-23'!J16</f>
        <v>275</v>
      </c>
      <c r="T16" s="64">
        <f>IFERROR(O16/P16-1,"n/a")</f>
        <v>-3.050847457627115E-2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0.5">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394644</v>
      </c>
      <c r="Q17" s="68">
        <f>'June-23'!Q17+'July-23'!H17</f>
        <v>102629</v>
      </c>
      <c r="R17" s="68">
        <f>'June-23'!R17+'July-23'!I17</f>
        <v>41113</v>
      </c>
      <c r="S17" s="68">
        <f>'June-23'!S17+'July-23'!J17</f>
        <v>732624</v>
      </c>
      <c r="T17" s="64">
        <f>IFERROR(O17/P17-1,"n/a")</f>
        <v>1.1437219367328528</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0.5">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399</v>
      </c>
      <c r="Q22" s="68">
        <f>'June-23'!Q22+'July-23'!H22</f>
        <v>14</v>
      </c>
      <c r="R22" s="68">
        <f>'June-23'!R22+'July-23'!I22</f>
        <v>205</v>
      </c>
      <c r="S22" s="68">
        <f>'June-23'!S22+'July-23'!J22</f>
        <v>664</v>
      </c>
      <c r="T22" s="64">
        <f>IFERROR(O22/P22-1,"n/a")</f>
        <v>0.94736842105263164</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0.5">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822079</v>
      </c>
      <c r="Q23" s="68">
        <f>'June-23'!Q23+'July-23'!H23</f>
        <v>28476</v>
      </c>
      <c r="R23" s="68">
        <f>'June-23'!R23+'July-23'!I23</f>
        <v>545974</v>
      </c>
      <c r="S23" s="68">
        <f>'June-23'!S23+'July-23'!J23</f>
        <v>1969564</v>
      </c>
      <c r="T23" s="64">
        <f>IFERROR(O23/P23-1,"n/a")</f>
        <v>1.7851860952536192</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1932</v>
      </c>
      <c r="Q27" s="75">
        <f t="shared" si="3"/>
        <v>121</v>
      </c>
      <c r="R27" s="75">
        <f t="shared" si="3"/>
        <v>771</v>
      </c>
      <c r="S27" s="75">
        <f t="shared" si="3"/>
        <v>2032</v>
      </c>
      <c r="T27" s="66">
        <f>IFERROR(O27/P27-1,"n/a")</f>
        <v>0.23240165631469978</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3425928</v>
      </c>
      <c r="Q28" s="76">
        <f t="shared" si="3"/>
        <v>162487</v>
      </c>
      <c r="R28" s="76">
        <f t="shared" si="3"/>
        <v>1690018</v>
      </c>
      <c r="S28" s="76">
        <f t="shared" si="3"/>
        <v>5784043</v>
      </c>
      <c r="T28" s="67">
        <f>IFERROR(O28/P28-1,"n/a")</f>
        <v>0.99961937320340644</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9" t="str">
        <f>F9</f>
        <v>July</v>
      </c>
      <c r="G33" s="149"/>
      <c r="H33" s="149"/>
      <c r="I33" s="149"/>
      <c r="J33" s="149"/>
      <c r="K33" s="149"/>
      <c r="L33" s="149"/>
      <c r="M33" s="149"/>
      <c r="N33" s="150"/>
      <c r="O33" s="153" t="s">
        <v>61</v>
      </c>
      <c r="P33" s="154"/>
      <c r="Q33" s="154"/>
      <c r="R33" s="154"/>
      <c r="S33" s="154"/>
      <c r="T33" s="154"/>
      <c r="U33" s="154"/>
      <c r="V33" s="154"/>
      <c r="W33" s="155"/>
      <c r="X33" s="151" t="s">
        <v>58</v>
      </c>
      <c r="Y33" s="149"/>
      <c r="Z33" s="149"/>
      <c r="AA33" s="152"/>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386</v>
      </c>
      <c r="Q37" s="74">
        <f>'June-23'!Q37+'July-23'!H37</f>
        <v>28</v>
      </c>
      <c r="R37" s="74">
        <f>'June-23'!R37+'July-23'!I37</f>
        <v>42</v>
      </c>
      <c r="S37" s="74">
        <f>'June-23'!S37+'July-23'!J37</f>
        <v>410</v>
      </c>
      <c r="T37" s="120">
        <f>IFERROR(O37/P37-1,"n/a")</f>
        <v>0.10880829015544036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0.5">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1059846</v>
      </c>
      <c r="Q38" s="74">
        <f>'June-23'!Q38+'July-23'!H38</f>
        <v>30914</v>
      </c>
      <c r="R38" s="74">
        <f>'June-23'!R38+'July-23'!I38</f>
        <v>0</v>
      </c>
      <c r="S38" s="74">
        <f>'June-23'!S38+'July-23'!J38</f>
        <v>1332615</v>
      </c>
      <c r="T38" s="120">
        <f>IFERROR(O38/P38-1,"n/a")</f>
        <v>0.47123450010661916</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259</v>
      </c>
      <c r="Q40" s="74">
        <f>'June-23'!Q40+'July-23'!H40</f>
        <v>61</v>
      </c>
      <c r="R40" s="74">
        <f>'June-23'!R40+'July-23'!I40</f>
        <v>0</v>
      </c>
      <c r="S40" s="74">
        <f>'June-23'!S40+'July-23'!J40</f>
        <v>252</v>
      </c>
      <c r="T40" s="120">
        <f>IFERROR(O40/P40-1,"n/a")</f>
        <v>0</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0.5">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358136</v>
      </c>
      <c r="Q41" s="74">
        <f>'June-23'!Q41+'July-23'!H41</f>
        <v>92526</v>
      </c>
      <c r="R41" s="74">
        <f>'June-23'!R41+'July-23'!I41</f>
        <v>0</v>
      </c>
      <c r="S41" s="74">
        <f>'June-23'!S41+'July-23'!J41</f>
        <v>652250</v>
      </c>
      <c r="T41" s="120">
        <f>IFERROR(O41/P41-1,"n/a")</f>
        <v>1.1303415462282485</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0.5">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346</v>
      </c>
      <c r="Q46" s="74">
        <f>'June-23'!Q46+'July-23'!H46</f>
        <v>14</v>
      </c>
      <c r="R46" s="74">
        <f>'June-23'!R46+'July-23'!I46</f>
        <v>0</v>
      </c>
      <c r="S46" s="74">
        <f>'June-23'!S46+'July-23'!J46</f>
        <v>341</v>
      </c>
      <c r="T46" s="120">
        <f>IFERROR(O46/P46-1,"n/a")</f>
        <v>0.41618497109826591</v>
      </c>
      <c r="U46" s="120">
        <f>IFERROR(O46/Q46-1,"n/a")</f>
        <v>34</v>
      </c>
      <c r="V46" s="120" t="str">
        <f>IFERROR(O46/R46-1,"n/a")</f>
        <v>n/a</v>
      </c>
      <c r="W46" s="121">
        <f>IFERROR(O46/S46-1,"n/a")</f>
        <v>0.43695014662756604</v>
      </c>
      <c r="X46" s="89">
        <v>1129</v>
      </c>
      <c r="Y46" s="89">
        <v>336</v>
      </c>
      <c r="Z46" s="84">
        <v>43</v>
      </c>
      <c r="AA46" s="78">
        <v>781</v>
      </c>
      <c r="AC46" s="123"/>
    </row>
    <row r="47" spans="1:29" s="124" customFormat="1" ht="10.5">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753625</v>
      </c>
      <c r="Q47" s="74">
        <f>'June-23'!Q47+'July-23'!H47</f>
        <v>28476</v>
      </c>
      <c r="R47" s="74">
        <f>'June-23'!R47+'July-23'!I47</f>
        <v>0</v>
      </c>
      <c r="S47" s="74">
        <f>'June-23'!S47+'July-23'!J47</f>
        <v>1049749</v>
      </c>
      <c r="T47" s="120">
        <f>IFERROR(O47/P47-1,"n/a")</f>
        <v>0.9285042295571404</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0.9"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1301</v>
      </c>
      <c r="Q51" s="75">
        <f t="shared" si="11"/>
        <v>109</v>
      </c>
      <c r="R51" s="75">
        <f t="shared" si="11"/>
        <v>44</v>
      </c>
      <c r="S51" s="75">
        <f t="shared" si="11"/>
        <v>1164</v>
      </c>
      <c r="T51" s="66">
        <f>IFERROR(O51/P51-1,"n/a")</f>
        <v>0.16372021521906222</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2558223</v>
      </c>
      <c r="Q52" s="76">
        <f t="shared" si="11"/>
        <v>152384</v>
      </c>
      <c r="R52" s="76">
        <f t="shared" si="11"/>
        <v>8294</v>
      </c>
      <c r="S52" s="76">
        <f t="shared" si="11"/>
        <v>3326266</v>
      </c>
      <c r="T52" s="67">
        <f>IFERROR(O52/P52-1,"n/a")</f>
        <v>0.70907422847812729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6"/>
  <sheetViews>
    <sheetView showGridLines="0" topLeftCell="A15" zoomScaleNormal="100" workbookViewId="0">
      <selection activeCell="O13" sqref="O13"/>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9" t="s">
        <v>51</v>
      </c>
      <c r="G9" s="149"/>
      <c r="H9" s="149"/>
      <c r="I9" s="149"/>
      <c r="J9" s="149"/>
      <c r="K9" s="149"/>
      <c r="L9" s="149"/>
      <c r="M9" s="149"/>
      <c r="N9" s="150"/>
      <c r="O9" s="151" t="s">
        <v>52</v>
      </c>
      <c r="P9" s="149"/>
      <c r="Q9" s="149"/>
      <c r="R9" s="149"/>
      <c r="S9" s="149"/>
      <c r="T9" s="149"/>
      <c r="U9" s="149"/>
      <c r="V9" s="149"/>
      <c r="W9" s="150"/>
      <c r="X9" s="151" t="s">
        <v>57</v>
      </c>
      <c r="Y9" s="149"/>
      <c r="Z9" s="149"/>
      <c r="AA9" s="152"/>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95</v>
      </c>
      <c r="G13" s="71">
        <v>83</v>
      </c>
      <c r="H13" s="71">
        <v>0</v>
      </c>
      <c r="I13" s="71">
        <v>0</v>
      </c>
      <c r="J13" s="71">
        <v>90</v>
      </c>
      <c r="K13" s="64">
        <f>IFERROR(F13/G13-1,"n/a")</f>
        <v>0.14457831325301207</v>
      </c>
      <c r="L13" s="64" t="str">
        <f t="shared" ref="L13:L28" si="0">IFERROR(F13/H13-1,"n/a")</f>
        <v>n/a</v>
      </c>
      <c r="M13" s="64" t="str">
        <f>IFERROR(F13/I13-1,"n/a")</f>
        <v>n/a</v>
      </c>
      <c r="N13" s="60">
        <f>IFERROR(F13/J13-1,"n/a")</f>
        <v>5.555555555555558E-2</v>
      </c>
      <c r="O13" s="68">
        <f>'May-23'!O13+'June-23'!F13</f>
        <v>853</v>
      </c>
      <c r="P13" s="68">
        <f>'May-23'!$P$13+G13</f>
        <v>832</v>
      </c>
      <c r="Q13" s="68">
        <f>'May-23'!Q13+'June-23'!H13</f>
        <v>0</v>
      </c>
      <c r="R13" s="68">
        <f>'May-23'!R13+'June-23'!I13</f>
        <v>551</v>
      </c>
      <c r="S13" s="68">
        <f>'May-23'!S13+'June-23'!J13</f>
        <v>825</v>
      </c>
      <c r="T13" s="64">
        <f>IFERROR(O13/P13-1,"n/a")</f>
        <v>2.5240384615384581E-2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0.5">
      <c r="A14" s="123"/>
      <c r="B14" s="128"/>
      <c r="C14" s="33"/>
      <c r="D14" s="26" t="s">
        <v>11</v>
      </c>
      <c r="E14" s="32"/>
      <c r="F14" s="73">
        <v>359885</v>
      </c>
      <c r="G14" s="71">
        <v>234968</v>
      </c>
      <c r="H14" s="71">
        <v>0</v>
      </c>
      <c r="I14" s="71">
        <v>0</v>
      </c>
      <c r="J14" s="71">
        <v>303053</v>
      </c>
      <c r="K14" s="64">
        <f>IFERROR(F14/G14-1,"n/a")</f>
        <v>0.53163409485546964</v>
      </c>
      <c r="L14" s="64" t="str">
        <f t="shared" si="0"/>
        <v>n/a</v>
      </c>
      <c r="M14" s="64" t="str">
        <f>IFERROR(F14/I14-1,"n/a")</f>
        <v>n/a</v>
      </c>
      <c r="N14" s="60">
        <f>IFERROR(F14/J14-1,"n/a")</f>
        <v>0.1875315538866138</v>
      </c>
      <c r="O14" s="68">
        <f>'May-23'!$O$14+F14</f>
        <v>2701062</v>
      </c>
      <c r="P14" s="68">
        <f>'May-23'!P14+'June-23'!G14</f>
        <v>1527382</v>
      </c>
      <c r="Q14" s="68">
        <f>'May-23'!Q14+'June-23'!H14</f>
        <v>0</v>
      </c>
      <c r="R14" s="68">
        <f>'May-23'!R14+'June-23'!I14</f>
        <v>1092884</v>
      </c>
      <c r="S14" s="68">
        <f>'May-23'!S14+'June-23'!J14</f>
        <v>2451255</v>
      </c>
      <c r="T14" s="64">
        <f>IFERROR(O14/P14-1,"n/a")</f>
        <v>0.76842597333214613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73</v>
      </c>
      <c r="G16" s="71">
        <v>71</v>
      </c>
      <c r="H16" s="71">
        <v>17</v>
      </c>
      <c r="I16" s="71">
        <v>0</v>
      </c>
      <c r="J16" s="71">
        <v>71</v>
      </c>
      <c r="K16" s="64">
        <f>IFERROR(F16/G16-1,"n/a")</f>
        <v>2.8169014084507005E-2</v>
      </c>
      <c r="L16" s="64">
        <f t="shared" si="0"/>
        <v>3.2941176470588234</v>
      </c>
      <c r="M16" s="64" t="str">
        <f>IFERROR(F16/I16-1,"n/a")</f>
        <v>n/a</v>
      </c>
      <c r="N16" s="60">
        <f>IFERROR(F16/J16-1,"n/a")</f>
        <v>2.8169014084507005E-2</v>
      </c>
      <c r="O16" s="68">
        <f>'May-23'!$O$16+F16</f>
        <v>216</v>
      </c>
      <c r="P16" s="68">
        <f>'May-23'!P16+'June-23'!G16</f>
        <v>234</v>
      </c>
      <c r="Q16" s="68">
        <f>'May-23'!Q16+'June-23'!H16</f>
        <v>51</v>
      </c>
      <c r="R16" s="68">
        <f>'May-23'!R16+'June-23'!I16</f>
        <v>10</v>
      </c>
      <c r="S16" s="68">
        <f>'May-23'!S16+'June-23'!J16</f>
        <v>216</v>
      </c>
      <c r="T16" s="64">
        <f>IFERROR(O16/P16-1,"n/a")</f>
        <v>-7.6923076923076872E-2</v>
      </c>
      <c r="U16" s="64">
        <f>IFERROR(O16/Q16-1,"n/a")</f>
        <v>3.2352941176470589</v>
      </c>
      <c r="V16" s="64">
        <f>IFERROR(O16/R16-1,"n/a")</f>
        <v>20.6</v>
      </c>
      <c r="W16" s="60">
        <f>IFERROR(O16/S16-1,"n/a")</f>
        <v>0</v>
      </c>
      <c r="X16" s="68">
        <v>572</v>
      </c>
      <c r="Y16" s="68">
        <v>202</v>
      </c>
      <c r="Z16" s="70">
        <v>54</v>
      </c>
      <c r="AA16" s="78">
        <v>586</v>
      </c>
      <c r="AB16" s="123"/>
      <c r="AC16" s="123"/>
    </row>
    <row r="17" spans="1:29" s="124" customFormat="1" ht="10.5">
      <c r="A17" s="123"/>
      <c r="B17" s="128"/>
      <c r="C17" s="33"/>
      <c r="D17" s="26" t="s">
        <v>11</v>
      </c>
      <c r="E17" s="32"/>
      <c r="F17" s="74">
        <v>224892</v>
      </c>
      <c r="G17" s="71">
        <v>82038</v>
      </c>
      <c r="H17" s="71">
        <v>24481</v>
      </c>
      <c r="I17" s="71">
        <v>0</v>
      </c>
      <c r="J17" s="71">
        <v>165399</v>
      </c>
      <c r="K17" s="64">
        <f>IFERROR(F17/G17-1,"n/a")</f>
        <v>1.7413150003656841</v>
      </c>
      <c r="L17" s="64">
        <f t="shared" si="0"/>
        <v>8.1863894448756174</v>
      </c>
      <c r="M17" s="64" t="str">
        <f>IFERROR(F17/I17-1,"n/a")</f>
        <v>n/a</v>
      </c>
      <c r="N17" s="60">
        <f>IFERROR(F17/J17-1,"n/a")</f>
        <v>0.35969383128072119</v>
      </c>
      <c r="O17" s="68">
        <f>'May-23'!O17+'June-23'!F17</f>
        <v>576378</v>
      </c>
      <c r="P17" s="68">
        <f>'May-23'!P17+'June-23'!G17</f>
        <v>260951</v>
      </c>
      <c r="Q17" s="68">
        <f>'May-23'!Q17+'June-23'!H17</f>
        <v>65067</v>
      </c>
      <c r="R17" s="68">
        <f>'May-23'!R17+'June-23'!I17</f>
        <v>41113</v>
      </c>
      <c r="S17" s="68">
        <f>'May-23'!S17+'June-23'!J17</f>
        <v>558503</v>
      </c>
      <c r="T17" s="64">
        <f>IFERROR(O17/P17-1,"n/a")</f>
        <v>1.2087594989097572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0.5">
      <c r="A20" s="123"/>
      <c r="B20" s="128"/>
      <c r="C20" s="33"/>
      <c r="D20" s="26" t="s">
        <v>11</v>
      </c>
      <c r="E20" s="32"/>
      <c r="F20" s="73">
        <f>132170+37144</f>
        <v>169314</v>
      </c>
      <c r="G20" s="71">
        <f>91454+26901</f>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88</v>
      </c>
      <c r="G22" s="71">
        <v>68</v>
      </c>
      <c r="H22" s="71">
        <v>4</v>
      </c>
      <c r="I22" s="71">
        <v>0</v>
      </c>
      <c r="J22" s="71">
        <v>70</v>
      </c>
      <c r="K22" s="64">
        <f>IFERROR(F22/G22-1,"n/a")</f>
        <v>0.29411764705882359</v>
      </c>
      <c r="L22" s="64">
        <f t="shared" si="0"/>
        <v>21</v>
      </c>
      <c r="M22" s="64" t="str">
        <f>IFERROR(F22/I22-1,"n/a")</f>
        <v>n/a</v>
      </c>
      <c r="N22" s="60">
        <f t="shared" si="1"/>
        <v>0.25714285714285712</v>
      </c>
      <c r="O22" s="68">
        <f>'May-23'!O22+'June-23'!F22</f>
        <v>695</v>
      </c>
      <c r="P22" s="68">
        <f>'May-23'!P22+'June-23'!G22</f>
        <v>324</v>
      </c>
      <c r="Q22" s="68">
        <f>'May-23'!Q22+'June-23'!H22</f>
        <v>4</v>
      </c>
      <c r="R22" s="68">
        <f>'May-23'!R22+'June-23'!I22</f>
        <v>205</v>
      </c>
      <c r="S22" s="68">
        <f>'May-23'!S22+'June-23'!J22</f>
        <v>596</v>
      </c>
      <c r="T22" s="64">
        <f>IFERROR(O22/P22-1,"n/a")</f>
        <v>1.1450617283950617</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0.5">
      <c r="A23" s="123"/>
      <c r="B23" s="128"/>
      <c r="C23" s="33"/>
      <c r="D23" s="26" t="s">
        <v>11</v>
      </c>
      <c r="E23" s="32"/>
      <c r="F23" s="73">
        <v>334459</v>
      </c>
      <c r="G23" s="71">
        <v>182336</v>
      </c>
      <c r="H23" s="71">
        <v>4923</v>
      </c>
      <c r="I23" s="71">
        <v>0</v>
      </c>
      <c r="J23" s="71">
        <v>275367</v>
      </c>
      <c r="K23" s="64">
        <f>IFERROR(F23/G23-1,"n/a")</f>
        <v>0.83430041242541253</v>
      </c>
      <c r="L23" s="64">
        <f t="shared" si="0"/>
        <v>66.93804590696729</v>
      </c>
      <c r="M23" s="64" t="str">
        <f>IFERROR(F23/I23-1,"n/a")</f>
        <v>n/a</v>
      </c>
      <c r="N23" s="60">
        <f t="shared" si="1"/>
        <v>0.2145936150664387</v>
      </c>
      <c r="O23" s="68">
        <f>'May-23'!O23+'June-23'!F23</f>
        <v>1893954</v>
      </c>
      <c r="P23" s="68">
        <f>'May-23'!P23+'June-23'!G23</f>
        <v>534617</v>
      </c>
      <c r="Q23" s="68">
        <f>'May-23'!Q23+'June-23'!H23</f>
        <v>4923</v>
      </c>
      <c r="R23" s="68">
        <f>'May-23'!R23+'June-23'!I23</f>
        <v>545974</v>
      </c>
      <c r="S23" s="68">
        <f>'May-23'!S23+'June-23'!J23</f>
        <v>1708367</v>
      </c>
      <c r="T23" s="64">
        <f>IFERROR(O23/P23-1,"n/a")</f>
        <v>2.5426370654131838</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347</v>
      </c>
      <c r="G27" s="75">
        <f t="shared" si="2"/>
        <v>314</v>
      </c>
      <c r="H27" s="75">
        <f t="shared" si="2"/>
        <v>21</v>
      </c>
      <c r="I27" s="75">
        <f t="shared" si="2"/>
        <v>0</v>
      </c>
      <c r="J27" s="75">
        <f t="shared" si="2"/>
        <v>278</v>
      </c>
      <c r="K27" s="66">
        <f>IFERROR(F27/G27-1,"n/a")</f>
        <v>0.10509554140127397</v>
      </c>
      <c r="L27" s="66">
        <f t="shared" si="0"/>
        <v>15.523809523809526</v>
      </c>
      <c r="M27" s="66" t="str">
        <f>IFERROR(F27/I27-1,"n/a")</f>
        <v>n/a</v>
      </c>
      <c r="N27" s="62">
        <f t="shared" si="1"/>
        <v>0.24820143884892087</v>
      </c>
      <c r="O27" s="75">
        <f t="shared" ref="O27:S28" si="3">O13+O16+O19+O22+O25</f>
        <v>2028</v>
      </c>
      <c r="P27" s="75">
        <f t="shared" si="3"/>
        <v>1621</v>
      </c>
      <c r="Q27" s="75">
        <f t="shared" si="3"/>
        <v>58</v>
      </c>
      <c r="R27" s="75">
        <f t="shared" si="3"/>
        <v>769</v>
      </c>
      <c r="S27" s="75">
        <f t="shared" si="3"/>
        <v>1751</v>
      </c>
      <c r="T27" s="66">
        <f>IFERROR(O27/P27-1,"n/a")</f>
        <v>0.25107958050586054</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1097755</v>
      </c>
      <c r="G28" s="76">
        <f t="shared" si="2"/>
        <v>619923</v>
      </c>
      <c r="H28" s="76">
        <f t="shared" si="2"/>
        <v>29404</v>
      </c>
      <c r="I28" s="76">
        <f t="shared" si="2"/>
        <v>2213</v>
      </c>
      <c r="J28" s="76">
        <f t="shared" si="2"/>
        <v>828495</v>
      </c>
      <c r="K28" s="67">
        <f>IFERROR(F28/G28-1,"n/a")</f>
        <v>0.77079250164939839</v>
      </c>
      <c r="L28" s="67">
        <f t="shared" si="0"/>
        <v>36.333526050877431</v>
      </c>
      <c r="M28" s="67">
        <f>IFERROR(F28/I28-1,"n/a")</f>
        <v>495.04835065521917</v>
      </c>
      <c r="N28" s="63">
        <f t="shared" si="1"/>
        <v>0.32499894386809824</v>
      </c>
      <c r="O28" s="76">
        <f t="shared" si="3"/>
        <v>5578761</v>
      </c>
      <c r="P28" s="76">
        <f t="shared" si="3"/>
        <v>2568692</v>
      </c>
      <c r="Q28" s="76">
        <f t="shared" si="3"/>
        <v>69990</v>
      </c>
      <c r="R28" s="76">
        <f t="shared" si="3"/>
        <v>1683937</v>
      </c>
      <c r="S28" s="76">
        <f t="shared" si="3"/>
        <v>4915134</v>
      </c>
      <c r="T28" s="67">
        <f>IFERROR(O28/P28-1,"n/a")</f>
        <v>1.1718294758577517</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9" t="str">
        <f>F9</f>
        <v>June</v>
      </c>
      <c r="G33" s="149"/>
      <c r="H33" s="149"/>
      <c r="I33" s="149"/>
      <c r="J33" s="149"/>
      <c r="K33" s="149"/>
      <c r="L33" s="149"/>
      <c r="M33" s="149"/>
      <c r="N33" s="150"/>
      <c r="O33" s="153" t="s">
        <v>124</v>
      </c>
      <c r="P33" s="154"/>
      <c r="Q33" s="154"/>
      <c r="R33" s="154"/>
      <c r="S33" s="154"/>
      <c r="T33" s="154"/>
      <c r="U33" s="154"/>
      <c r="V33" s="154"/>
      <c r="W33" s="155"/>
      <c r="X33" s="151" t="s">
        <v>58</v>
      </c>
      <c r="Y33" s="149"/>
      <c r="Z33" s="149"/>
      <c r="AA33" s="152"/>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95</v>
      </c>
      <c r="G37" s="74">
        <f t="shared" si="5"/>
        <v>83</v>
      </c>
      <c r="H37" s="74">
        <f t="shared" si="5"/>
        <v>0</v>
      </c>
      <c r="I37" s="74">
        <f t="shared" si="5"/>
        <v>0</v>
      </c>
      <c r="J37" s="74">
        <f t="shared" si="5"/>
        <v>90</v>
      </c>
      <c r="K37" s="64">
        <f>IFERROR(F37/G37-1,"n/a")</f>
        <v>0.14457831325301207</v>
      </c>
      <c r="L37" s="64" t="str">
        <f>IFERROR(F37/H37-1,"n/a")</f>
        <v>n/a</v>
      </c>
      <c r="M37" s="64" t="str">
        <f>IFERROR(F37/I37-1,"n/a")</f>
        <v>n/a</v>
      </c>
      <c r="N37" s="60">
        <f>IFERROR(F37/J37-1,"n/a")</f>
        <v>5.555555555555558E-2</v>
      </c>
      <c r="O37" s="74">
        <f>'May-23'!O37+'June-23'!F37</f>
        <v>323</v>
      </c>
      <c r="P37" s="74">
        <f>'May-23'!P37+'June-23'!G37</f>
        <v>302</v>
      </c>
      <c r="Q37" s="74">
        <f>'May-23'!Q37+'June-23'!H37</f>
        <v>0</v>
      </c>
      <c r="R37" s="74">
        <f>'May-23'!R37+'June-23'!I37</f>
        <v>42</v>
      </c>
      <c r="S37" s="74">
        <f>'May-23'!S37+'June-23'!J37</f>
        <v>309</v>
      </c>
      <c r="T37" s="120">
        <f>IFERROR(O37/P37-1,"n/a")</f>
        <v>6.9536423841059625E-2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0.5">
      <c r="A38" s="123"/>
      <c r="B38" s="123"/>
      <c r="C38" s="33"/>
      <c r="D38" s="26" t="s">
        <v>11</v>
      </c>
      <c r="E38" s="32"/>
      <c r="F38" s="74">
        <f t="shared" si="5"/>
        <v>359885</v>
      </c>
      <c r="G38" s="74">
        <f t="shared" si="5"/>
        <v>234968</v>
      </c>
      <c r="H38" s="74">
        <f t="shared" si="5"/>
        <v>0</v>
      </c>
      <c r="I38" s="74">
        <f t="shared" si="5"/>
        <v>0</v>
      </c>
      <c r="J38" s="74">
        <f t="shared" si="5"/>
        <v>303053</v>
      </c>
      <c r="K38" s="64">
        <f>IFERROR(F38/G38-1,"n/a")</f>
        <v>0.53163409485546964</v>
      </c>
      <c r="L38" s="64" t="str">
        <f>IFERROR(F38/H38-1,"n/a")</f>
        <v>n/a</v>
      </c>
      <c r="M38" s="64" t="str">
        <f>IFERROR(F38/I38-1,"n/a")</f>
        <v>n/a</v>
      </c>
      <c r="N38" s="60">
        <f>IFERROR(F38/J38-1,"n/a")</f>
        <v>0.1875315538866138</v>
      </c>
      <c r="O38" s="74">
        <f>'May-23'!O38+'June-23'!F38</f>
        <v>1162878</v>
      </c>
      <c r="P38" s="74">
        <f>'May-23'!P38+'June-23'!G38</f>
        <v>767724</v>
      </c>
      <c r="Q38" s="74">
        <f>'May-23'!Q38+'June-23'!H38</f>
        <v>0</v>
      </c>
      <c r="R38" s="74">
        <f>'May-23'!R38+'June-23'!I38</f>
        <v>0</v>
      </c>
      <c r="S38" s="74">
        <f>'May-23'!S38+'June-23'!J38</f>
        <v>1000151</v>
      </c>
      <c r="T38" s="120">
        <f>IFERROR(O38/P38-1,"n/a")</f>
        <v>0.51470841083514385</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73</v>
      </c>
      <c r="G40" s="74">
        <f t="shared" si="6"/>
        <v>71</v>
      </c>
      <c r="H40" s="74">
        <f t="shared" si="6"/>
        <v>17</v>
      </c>
      <c r="I40" s="74">
        <f t="shared" si="6"/>
        <v>0</v>
      </c>
      <c r="J40" s="74">
        <f t="shared" si="6"/>
        <v>71</v>
      </c>
      <c r="K40" s="64">
        <f>IFERROR(F40/G40-1,"n/a")</f>
        <v>2.8169014084507005E-2</v>
      </c>
      <c r="L40" s="64">
        <f>IFERROR(F40/H40-1,"n/a")</f>
        <v>3.2941176470588234</v>
      </c>
      <c r="M40" s="64" t="str">
        <f>IFERROR(F40/I40-1,"n/a")</f>
        <v>n/a</v>
      </c>
      <c r="N40" s="60">
        <f>IFERROR(F40/J40-1,"n/a")</f>
        <v>2.8169014084507005E-2</v>
      </c>
      <c r="O40" s="74">
        <f>'May-23'!O40+'June-23'!F40</f>
        <v>189</v>
      </c>
      <c r="P40" s="74">
        <f>'May-23'!P40+'June-23'!G40</f>
        <v>198</v>
      </c>
      <c r="Q40" s="74">
        <f>'May-23'!Q40+'June-23'!H40</f>
        <v>39</v>
      </c>
      <c r="R40" s="74">
        <f>'May-23'!R40+'June-23'!I40</f>
        <v>0</v>
      </c>
      <c r="S40" s="74">
        <f>'May-23'!S40+'June-23'!J40</f>
        <v>193</v>
      </c>
      <c r="T40" s="120">
        <f>IFERROR(O40/P40-1,"n/a")</f>
        <v>-4.5454545454545414E-2</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0.5">
      <c r="A41" s="123"/>
      <c r="B41" s="123"/>
      <c r="C41" s="33"/>
      <c r="D41" s="26" t="s">
        <v>11</v>
      </c>
      <c r="E41" s="32"/>
      <c r="F41" s="74">
        <f t="shared" si="6"/>
        <v>224892</v>
      </c>
      <c r="G41" s="74">
        <f t="shared" si="6"/>
        <v>82038</v>
      </c>
      <c r="H41" s="74">
        <f t="shared" si="6"/>
        <v>24481</v>
      </c>
      <c r="I41" s="74">
        <f t="shared" si="6"/>
        <v>0</v>
      </c>
      <c r="J41" s="74">
        <f t="shared" si="6"/>
        <v>165399</v>
      </c>
      <c r="K41" s="64">
        <f>IFERROR(F41/G41-1,"n/a")</f>
        <v>1.7413150003656841</v>
      </c>
      <c r="L41" s="64">
        <f>IFERROR(F41/H41-1,"n/a")</f>
        <v>8.1863894448756174</v>
      </c>
      <c r="M41" s="64" t="str">
        <f>IFERROR(F41/I41-1,"n/a")</f>
        <v>n/a</v>
      </c>
      <c r="N41" s="60">
        <f>IFERROR(F41/J41-1,"n/a")</f>
        <v>0.35969383128072119</v>
      </c>
      <c r="O41" s="74">
        <f>'May-23'!O41+'June-23'!F41</f>
        <v>493323</v>
      </c>
      <c r="P41" s="74">
        <f>'May-23'!P41+'June-23'!G41</f>
        <v>224443</v>
      </c>
      <c r="Q41" s="74">
        <f>'May-23'!Q41+'June-23'!H41</f>
        <v>54964</v>
      </c>
      <c r="R41" s="74">
        <f>'May-23'!R41+'June-23'!I41</f>
        <v>0</v>
      </c>
      <c r="S41" s="74">
        <f>'May-23'!S41+'June-23'!J41</f>
        <v>478129</v>
      </c>
      <c r="T41" s="120">
        <f>IFERROR(O41/P41-1,"n/a")</f>
        <v>1.1979879078429714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0.5">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88</v>
      </c>
      <c r="G46" s="74">
        <f t="shared" si="8"/>
        <v>68</v>
      </c>
      <c r="H46" s="74">
        <f t="shared" si="8"/>
        <v>4</v>
      </c>
      <c r="I46" s="74">
        <f t="shared" si="8"/>
        <v>0</v>
      </c>
      <c r="J46" s="74">
        <f t="shared" si="8"/>
        <v>70</v>
      </c>
      <c r="K46" s="64">
        <f>IFERROR(F46/G46-1,"n/a")</f>
        <v>0.29411764705882359</v>
      </c>
      <c r="L46" s="64">
        <f>IFERROR(F46/H46-1,"n/a")</f>
        <v>21</v>
      </c>
      <c r="M46" s="64" t="str">
        <f>IFERROR(F46/I46-1,"n/a")</f>
        <v>n/a</v>
      </c>
      <c r="N46" s="60">
        <f>IFERROR(F46/J46-1,"n/a")</f>
        <v>0.25714285714285712</v>
      </c>
      <c r="O46" s="74">
        <f>'May-23'!O46+'June-23'!F46</f>
        <v>408</v>
      </c>
      <c r="P46" s="74">
        <f>'May-23'!P46+'June-23'!G46</f>
        <v>271</v>
      </c>
      <c r="Q46" s="74">
        <f>'May-23'!Q46+'June-23'!H46</f>
        <v>4</v>
      </c>
      <c r="R46" s="74">
        <f>'May-23'!R46+'June-23'!I46</f>
        <v>0</v>
      </c>
      <c r="S46" s="74">
        <f>'May-23'!S46+'June-23'!J46</f>
        <v>273</v>
      </c>
      <c r="T46" s="120">
        <f>IFERROR(O46/P46-1,"n/a")</f>
        <v>0.50553505535055354</v>
      </c>
      <c r="U46" s="120">
        <f>IFERROR(O46/Q46-1,"n/a")</f>
        <v>101</v>
      </c>
      <c r="V46" s="120" t="str">
        <f>IFERROR(O46/R46-1,"n/a")</f>
        <v>n/a</v>
      </c>
      <c r="W46" s="121">
        <f>IFERROR(O46/S46-1,"n/a")</f>
        <v>0.49450549450549453</v>
      </c>
      <c r="X46" s="89">
        <v>1129</v>
      </c>
      <c r="Y46" s="89">
        <v>336</v>
      </c>
      <c r="Z46" s="84">
        <v>43</v>
      </c>
      <c r="AA46" s="78">
        <v>781</v>
      </c>
      <c r="AC46" s="123"/>
    </row>
    <row r="47" spans="1:29" s="124" customFormat="1" ht="10.5">
      <c r="A47" s="123"/>
      <c r="B47" s="123"/>
      <c r="C47" s="33"/>
      <c r="D47" s="26" t="s">
        <v>11</v>
      </c>
      <c r="E47" s="32"/>
      <c r="F47" s="74">
        <f t="shared" si="8"/>
        <v>334459</v>
      </c>
      <c r="G47" s="74">
        <f t="shared" si="8"/>
        <v>182336</v>
      </c>
      <c r="H47" s="74">
        <f t="shared" si="8"/>
        <v>4923</v>
      </c>
      <c r="I47" s="74">
        <f t="shared" si="8"/>
        <v>0</v>
      </c>
      <c r="J47" s="74">
        <f t="shared" si="8"/>
        <v>275367</v>
      </c>
      <c r="K47" s="64">
        <f>IFERROR(F47/G47-1,"n/a")</f>
        <v>0.83430041242541253</v>
      </c>
      <c r="L47" s="64">
        <f>IFERROR(F47/H47-1,"n/a")</f>
        <v>66.93804590696729</v>
      </c>
      <c r="M47" s="64" t="str">
        <f>IFERROR(F47/I47-1,"n/a")</f>
        <v>n/a</v>
      </c>
      <c r="N47" s="60">
        <f>IFERROR(F47/J47-1,"n/a")</f>
        <v>0.2145936150664387</v>
      </c>
      <c r="O47" s="74">
        <f>'May-23'!O47+'June-23'!F47</f>
        <v>1057680</v>
      </c>
      <c r="P47" s="74">
        <f>'May-23'!P47+'June-23'!G47</f>
        <v>466163</v>
      </c>
      <c r="Q47" s="74">
        <f>'May-23'!Q47+'June-23'!H47</f>
        <v>4923</v>
      </c>
      <c r="R47" s="74">
        <f>'May-23'!R47+'June-23'!I47</f>
        <v>0</v>
      </c>
      <c r="S47" s="74">
        <f>'May-23'!S47+'June-23'!J47</f>
        <v>788552</v>
      </c>
      <c r="T47" s="120">
        <f>IFERROR(O47/P47-1,"n/a")</f>
        <v>1.2689059406259182</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0.9" thickBot="1">
      <c r="C51" s="35" t="s">
        <v>12</v>
      </c>
      <c r="D51" s="36"/>
      <c r="E51" s="37"/>
      <c r="F51" s="75">
        <f>F37+F40+F43+F46+F49</f>
        <v>347</v>
      </c>
      <c r="G51" s="75">
        <f t="shared" ref="G51:J52" si="10">G37+G40+G43+G46+G49</f>
        <v>314</v>
      </c>
      <c r="H51" s="75">
        <f t="shared" si="10"/>
        <v>21</v>
      </c>
      <c r="I51" s="75">
        <f t="shared" si="10"/>
        <v>0</v>
      </c>
      <c r="J51" s="75">
        <f t="shared" si="10"/>
        <v>278</v>
      </c>
      <c r="K51" s="66">
        <f>IFERROR(F51/G51-1,"n/a")</f>
        <v>0.10509554140127397</v>
      </c>
      <c r="L51" s="66">
        <f>IFERROR(F51/H51-1,"n/a")</f>
        <v>15.523809523809526</v>
      </c>
      <c r="M51" s="66" t="str">
        <f>IFERROR(F51/I51-1,"n/a")</f>
        <v>n/a</v>
      </c>
      <c r="N51" s="62">
        <f>IFERROR(F51/J51-1,"n/a")</f>
        <v>0.24820143884892087</v>
      </c>
      <c r="O51" s="75">
        <f t="shared" ref="O51:S52" si="11">O37+O40+O43+O46+O49</f>
        <v>1161</v>
      </c>
      <c r="P51" s="75">
        <f t="shared" si="11"/>
        <v>990</v>
      </c>
      <c r="Q51" s="75">
        <f t="shared" si="11"/>
        <v>46</v>
      </c>
      <c r="R51" s="75">
        <f t="shared" si="11"/>
        <v>42</v>
      </c>
      <c r="S51" s="75">
        <f t="shared" si="11"/>
        <v>883</v>
      </c>
      <c r="T51" s="66">
        <f>IFERROR(O51/P51-1,"n/a")</f>
        <v>0.17272727272727262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1097755</v>
      </c>
      <c r="G52" s="76">
        <f t="shared" si="10"/>
        <v>619923</v>
      </c>
      <c r="H52" s="76">
        <f t="shared" si="10"/>
        <v>29404</v>
      </c>
      <c r="I52" s="76">
        <f t="shared" si="10"/>
        <v>2213</v>
      </c>
      <c r="J52" s="76">
        <f t="shared" si="10"/>
        <v>828495</v>
      </c>
      <c r="K52" s="67">
        <f>IFERROR(F52/G52-1,"n/a")</f>
        <v>0.77079250164939839</v>
      </c>
      <c r="L52" s="67">
        <f>IFERROR(F52/H52-1,"n/a")</f>
        <v>36.333526050877431</v>
      </c>
      <c r="M52" s="67">
        <f>IFERROR(F52/I52-1,"n/a")</f>
        <v>495.04835065521917</v>
      </c>
      <c r="N52" s="63">
        <f>IFERROR(F52/J52-1,"n/a")</f>
        <v>0.32499894386809824</v>
      </c>
      <c r="O52" s="76">
        <f t="shared" si="11"/>
        <v>3100402</v>
      </c>
      <c r="P52" s="76">
        <f t="shared" si="11"/>
        <v>1700987</v>
      </c>
      <c r="Q52" s="76">
        <f t="shared" si="11"/>
        <v>59887</v>
      </c>
      <c r="R52" s="76">
        <f t="shared" si="11"/>
        <v>2213</v>
      </c>
      <c r="S52" s="76">
        <f t="shared" si="11"/>
        <v>2457357</v>
      </c>
      <c r="T52" s="67">
        <f>IFERROR(O52/P52-1,"n/a")</f>
        <v>0.82270763974092698</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10.2656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122</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49" t="s">
        <v>47</v>
      </c>
      <c r="G9" s="149"/>
      <c r="H9" s="149"/>
      <c r="I9" s="149"/>
      <c r="J9" s="149"/>
      <c r="K9" s="149"/>
      <c r="L9" s="149"/>
      <c r="M9" s="149"/>
      <c r="N9" s="150"/>
      <c r="O9" s="151" t="s">
        <v>49</v>
      </c>
      <c r="P9" s="149"/>
      <c r="Q9" s="149"/>
      <c r="R9" s="149"/>
      <c r="S9" s="149"/>
      <c r="T9" s="149"/>
      <c r="U9" s="149"/>
      <c r="V9" s="149"/>
      <c r="W9" s="150"/>
      <c r="X9" s="151" t="s">
        <v>57</v>
      </c>
      <c r="Y9" s="149"/>
      <c r="Z9" s="149"/>
      <c r="AA9" s="152"/>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25">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25">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25">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ht="14.25">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ht="14.25">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ht="14.65"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49" t="str">
        <f>F9</f>
        <v>May</v>
      </c>
      <c r="G33" s="149"/>
      <c r="H33" s="149"/>
      <c r="I33" s="149"/>
      <c r="J33" s="149"/>
      <c r="K33" s="149"/>
      <c r="L33" s="149"/>
      <c r="M33" s="149"/>
      <c r="N33" s="150"/>
      <c r="O33" s="153" t="s">
        <v>120</v>
      </c>
      <c r="P33" s="154"/>
      <c r="Q33" s="154"/>
      <c r="R33" s="154"/>
      <c r="S33" s="154"/>
      <c r="T33" s="154"/>
      <c r="U33" s="154"/>
      <c r="V33" s="154"/>
      <c r="W33" s="155"/>
      <c r="X33" s="151" t="s">
        <v>58</v>
      </c>
      <c r="Y33" s="149"/>
      <c r="Z33" s="149"/>
      <c r="AA33" s="152"/>
    </row>
    <row r="34" spans="1:29" ht="14.25">
      <c r="A34" s="9"/>
      <c r="B34" s="9"/>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ht="14.25">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ht="14.25">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ht="14.25">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ht="14.25">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ht="14.25">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ht="14.65"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6"/>
  <sheetViews>
    <sheetView showGridLines="0" topLeftCell="A11"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9.13281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5" width="11" bestFit="1" customWidth="1"/>
    <col min="16"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49" t="s">
        <v>45</v>
      </c>
      <c r="G9" s="149"/>
      <c r="H9" s="149"/>
      <c r="I9" s="149"/>
      <c r="J9" s="149"/>
      <c r="K9" s="149"/>
      <c r="L9" s="149"/>
      <c r="M9" s="149"/>
      <c r="N9" s="150"/>
      <c r="O9" s="151" t="s">
        <v>46</v>
      </c>
      <c r="P9" s="149"/>
      <c r="Q9" s="149"/>
      <c r="R9" s="149"/>
      <c r="S9" s="149"/>
      <c r="T9" s="149"/>
      <c r="U9" s="149"/>
      <c r="V9" s="149"/>
      <c r="W9" s="150"/>
      <c r="X9" s="151" t="s">
        <v>57</v>
      </c>
      <c r="Y9" s="149"/>
      <c r="Z9" s="149"/>
      <c r="AA9" s="152"/>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25">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46</v>
      </c>
      <c r="G16" s="71">
        <v>56</v>
      </c>
      <c r="H16" s="71">
        <f>'[3]Cruise KPI 2019&amp;2023Regional-BD'!$G$13</f>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25">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25">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ht="14.25">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ht="14.25">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ht="14.65"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49" t="str">
        <f>F9</f>
        <v>April</v>
      </c>
      <c r="G33" s="149"/>
      <c r="H33" s="149"/>
      <c r="I33" s="149"/>
      <c r="J33" s="149"/>
      <c r="K33" s="149"/>
      <c r="L33" s="149"/>
      <c r="M33" s="149"/>
      <c r="N33" s="150"/>
      <c r="O33" s="153" t="s">
        <v>114</v>
      </c>
      <c r="P33" s="154"/>
      <c r="Q33" s="154"/>
      <c r="R33" s="154"/>
      <c r="S33" s="154"/>
      <c r="T33" s="154"/>
      <c r="U33" s="154"/>
      <c r="V33" s="154"/>
      <c r="W33" s="155"/>
      <c r="X33" s="151" t="s">
        <v>58</v>
      </c>
      <c r="Y33" s="149"/>
      <c r="Z33" s="149"/>
      <c r="AA33" s="152"/>
    </row>
    <row r="34" spans="1:29" ht="14.25">
      <c r="A34" s="9"/>
      <c r="B34" s="9"/>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ht="14.25">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ht="14.25">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ht="14.25">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ht="14.25">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ht="14.25">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ht="14.65"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66"/>
  <sheetViews>
    <sheetView showGridLines="0" zoomScaleNormal="100" workbookViewId="0">
      <selection activeCell="G22" sqref="G22"/>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1" width="8" customWidth="1"/>
    <col min="12" max="12" width="8.86328125" bestFit="1" customWidth="1"/>
    <col min="13" max="14" width="8" customWidth="1"/>
    <col min="15" max="19" width="10.3984375" bestFit="1" customWidth="1"/>
    <col min="20" max="20" width="8.265625" bestFit="1" customWidth="1"/>
    <col min="21" max="21" width="8.863281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49" t="s">
        <v>41</v>
      </c>
      <c r="G9" s="149"/>
      <c r="H9" s="149"/>
      <c r="I9" s="149"/>
      <c r="J9" s="149"/>
      <c r="K9" s="149"/>
      <c r="L9" s="149"/>
      <c r="M9" s="149"/>
      <c r="N9" s="150"/>
      <c r="O9" s="151" t="s">
        <v>43</v>
      </c>
      <c r="P9" s="149"/>
      <c r="Q9" s="149"/>
      <c r="R9" s="149"/>
      <c r="S9" s="149"/>
      <c r="T9" s="149"/>
      <c r="U9" s="149"/>
      <c r="V9" s="149"/>
      <c r="W9" s="150"/>
      <c r="X9" s="151" t="s">
        <v>57</v>
      </c>
      <c r="Y9" s="149"/>
      <c r="Z9" s="149"/>
      <c r="AA9" s="152"/>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'[3]Regional BD'!$EF$36</f>
        <v>181</v>
      </c>
      <c r="G13" s="71">
        <f>'[3]Regional BD'!$DS$36</f>
        <v>204</v>
      </c>
      <c r="H13" s="71">
        <f>'[3]Regional BD'!$DF$36</f>
        <v>0</v>
      </c>
      <c r="I13" s="71">
        <f>'[3]Regional BD'!$CS$36</f>
        <v>147</v>
      </c>
      <c r="J13" s="71">
        <f>'[3]Regional BD'!$CF$36</f>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25">
      <c r="A14" s="9"/>
      <c r="B14" s="12"/>
      <c r="C14" s="33"/>
      <c r="D14" s="26" t="s">
        <v>11</v>
      </c>
      <c r="E14" s="32"/>
      <c r="F14" s="73">
        <f>'[3]Regional BD'!$EF$41</f>
        <v>565574</v>
      </c>
      <c r="G14" s="71">
        <f>'[3]Regional BD'!$DS$41</f>
        <v>344501</v>
      </c>
      <c r="H14" s="71">
        <f>'[3]Regional BD'!$DF$41</f>
        <v>0</v>
      </c>
      <c r="I14" s="71">
        <f>'[3]Regional BD'!$CS$41</f>
        <v>196286</v>
      </c>
      <c r="J14" s="71">
        <f>'[3]Regional BD'!$CF$41</f>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'[3]Cruise KPI 2019&amp;2023Regional-BD'!$M$13</f>
        <v>16</v>
      </c>
      <c r="G16" s="71">
        <f>'[3]Cruise KPI 2019&amp;2023Regional-BD'!$J$13</f>
        <v>26</v>
      </c>
      <c r="H16" s="71">
        <f>'[3]Cruise KPI 2019&amp;2023Regional-BD'!$G$13</f>
        <v>5</v>
      </c>
      <c r="I16" s="71">
        <f>'[3]Regional BD'!$CS$69</f>
        <v>1</v>
      </c>
      <c r="J16" s="71">
        <f>'[3]Cruise KPI 2019&amp;2023Regional-BD'!$D$13</f>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25">
      <c r="A17" s="9"/>
      <c r="B17" s="12"/>
      <c r="C17" s="33"/>
      <c r="D17" s="26" t="s">
        <v>11</v>
      </c>
      <c r="E17" s="32"/>
      <c r="F17" s="74">
        <f>'[3]Cruise KPI 2019&amp;2023Regional-BD'!$N$13</f>
        <v>43135</v>
      </c>
      <c r="G17" s="71">
        <f>'[3]Cruise KPI 2019&amp;2023Regional-BD'!$K$13</f>
        <v>28377</v>
      </c>
      <c r="H17" s="71">
        <f>'[3]Cruise KPI 2019&amp;2023Regional-BD'!$H$13</f>
        <v>4146</v>
      </c>
      <c r="I17" s="71">
        <f>'[3]Regional BD'!$CS$74</f>
        <v>565</v>
      </c>
      <c r="J17" s="71">
        <f>'[3]Cruise KPI 2019&amp;2023Regional-BD'!$E$13</f>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'[3]Cruise KPI 2019&amp;2023Regional-BD'!$M$19</f>
        <v>17</v>
      </c>
      <c r="G19" s="71">
        <f>'[3]Cruise KPI 2019&amp;2023Regional-BD'!$J$19</f>
        <v>6</v>
      </c>
      <c r="H19" s="71">
        <f>'[3]Cruise KPI 2019&amp;2023Regional-BD'!$G$19</f>
        <v>0</v>
      </c>
      <c r="I19" s="71">
        <f>'[3]Regional BD'!$CS$157</f>
        <v>2</v>
      </c>
      <c r="J19" s="71">
        <f>'[3]Cruise KPI 2019&amp;2023Regional-BD'!$D$19</f>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25">
      <c r="A20" s="9"/>
      <c r="B20" s="12"/>
      <c r="C20" s="33"/>
      <c r="D20" s="26" t="s">
        <v>11</v>
      </c>
      <c r="E20" s="32"/>
      <c r="F20" s="73">
        <f>'[3]Cruise KPI 2019&amp;2023Regional-BD'!$N$19+'[3]Ferry KPI'!$N$11</f>
        <v>14734</v>
      </c>
      <c r="G20" s="71">
        <f>'[3]Cruise KPI 2019&amp;2023Regional-BD'!$K$19</f>
        <v>595</v>
      </c>
      <c r="H20" s="71">
        <f>'[3]Cruise KPI 2019&amp;2023Regional-BD'!$H$19+'[3]Ferry KPI'!$H$11</f>
        <v>0</v>
      </c>
      <c r="I20" s="71">
        <f>'[3]Regional BD'!$CS$162+'[3]Ferry Summary'!$U$25</f>
        <v>887</v>
      </c>
      <c r="J20" s="71">
        <f>'[3]Cruise KPI 2019&amp;2023Regional-BD'!$E$19+'[3]Ferry KPI'!$E$11</f>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'[3]Cruise KPI 2019&amp;2023Regional-BD'!$M$23</f>
        <v>108</v>
      </c>
      <c r="G22" s="71">
        <f>'[3]Cruise KPI 2019&amp;2023Regional-BD'!$J$23</f>
        <v>24</v>
      </c>
      <c r="H22" s="71">
        <f>'[3]Regional BD'!$DF$212</f>
        <v>0</v>
      </c>
      <c r="I22" s="71">
        <f>'[3]Regional BD'!$CS$212</f>
        <v>10</v>
      </c>
      <c r="J22" s="71">
        <f>'[3]Regional BD'!$CF$212</f>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ht="14.25">
      <c r="A23" s="9"/>
      <c r="B23" s="12"/>
      <c r="C23" s="33"/>
      <c r="D23" s="26" t="s">
        <v>11</v>
      </c>
      <c r="E23" s="32"/>
      <c r="F23" s="73">
        <f>'[3]Cruise KPI 2019&amp;2023Regional-BD'!$N$23</f>
        <v>297870</v>
      </c>
      <c r="G23" s="71">
        <f>'[3]Cruise KPI 2019&amp;2023Regional-BD'!$K$23</f>
        <v>32594</v>
      </c>
      <c r="H23" s="71">
        <f>'[3]Regional BD'!$DF$217</f>
        <v>0</v>
      </c>
      <c r="I23" s="71">
        <f>'[3]Regional BD'!$CS$217</f>
        <v>28535</v>
      </c>
      <c r="J23" s="71">
        <f>'[3]Regional BD'!$CF$217</f>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25">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ht="14.65"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25">
      <c r="A33" s="9"/>
      <c r="B33" s="9"/>
      <c r="C33" s="27" t="s">
        <v>7</v>
      </c>
      <c r="D33" s="28"/>
      <c r="E33" s="28"/>
      <c r="F33" s="149" t="str">
        <f>F9</f>
        <v>March</v>
      </c>
      <c r="G33" s="149"/>
      <c r="H33" s="149"/>
      <c r="I33" s="149"/>
      <c r="J33" s="149"/>
      <c r="K33" s="149"/>
      <c r="L33" s="149"/>
      <c r="M33" s="149"/>
      <c r="N33" s="150"/>
      <c r="O33" s="151" t="s">
        <v>107</v>
      </c>
      <c r="P33" s="149"/>
      <c r="Q33" s="149"/>
      <c r="R33" s="149"/>
      <c r="S33" s="149"/>
      <c r="T33" s="149"/>
      <c r="U33" s="149"/>
      <c r="V33" s="149"/>
      <c r="W33" s="150"/>
      <c r="X33" s="151" t="s">
        <v>58</v>
      </c>
      <c r="Y33" s="149"/>
      <c r="Z33" s="149"/>
      <c r="AA33" s="152"/>
      <c r="AB33" s="9"/>
    </row>
    <row r="34" spans="1:28" ht="14.25">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25">
      <c r="A35" s="9"/>
      <c r="B35" s="9"/>
      <c r="C35" s="59" t="s">
        <v>29</v>
      </c>
      <c r="D35" s="50"/>
      <c r="E35" s="51"/>
      <c r="F35" s="55">
        <v>2023</v>
      </c>
      <c r="G35" s="52">
        <v>2022</v>
      </c>
      <c r="H35" s="52">
        <v>2021</v>
      </c>
      <c r="I35" s="52">
        <v>2020</v>
      </c>
      <c r="J35" s="52">
        <v>2019</v>
      </c>
      <c r="K35" s="53" t="s">
        <v>66</v>
      </c>
      <c r="L35" s="53" t="s">
        <v>67</v>
      </c>
      <c r="M35" s="53" t="s">
        <v>68</v>
      </c>
      <c r="N35" s="57" t="s">
        <v>101</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25">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ht="14.25">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ht="14.25">
      <c r="A39" s="9"/>
      <c r="B39" s="9"/>
      <c r="C39" s="31" t="s">
        <v>109</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ht="14.25">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ht="14.25">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ht="14.25">
      <c r="A42" s="9"/>
      <c r="B42" s="9"/>
      <c r="C42" s="31" t="s">
        <v>110</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ht="14.25">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ht="14.25">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ht="14.25">
      <c r="A45" s="9"/>
      <c r="B45" s="9"/>
      <c r="C45" s="31" t="s">
        <v>111</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ht="14.25">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ht="14.25">
      <c r="C48" s="31" t="s">
        <v>112</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ht="14.2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f>SUM('[3]Regional BD'!$DQ$366:$DS$366,'[3]Regional BD'!$DG$366:$DO$366)</f>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ht="14.2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f>SUM('[3]Regional BD'!$DQ$371:$DS$371,'[3]Regional BD'!$DG$371:$DO$371)</f>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ht="14.65"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ht="14.65" thickTop="1">
      <c r="AB53" s="9"/>
    </row>
    <row r="54" spans="3:28" ht="14.25">
      <c r="P54" s="111"/>
      <c r="Q54" s="111"/>
      <c r="R54" s="111"/>
      <c r="S54" s="111"/>
      <c r="AB54" s="9"/>
    </row>
    <row r="55" spans="3:28" ht="14.25">
      <c r="P55" s="111"/>
      <c r="Q55" s="111"/>
      <c r="R55" s="111"/>
      <c r="S55" s="111"/>
      <c r="AB55" s="9"/>
    </row>
    <row r="56" spans="3:28" ht="14.25" hidden="1">
      <c r="P56" s="111"/>
      <c r="Q56" s="111"/>
      <c r="R56" s="111"/>
      <c r="S56" s="111"/>
      <c r="AB56" s="9"/>
    </row>
    <row r="57" spans="3:28" ht="14.25" hidden="1">
      <c r="P57" s="111"/>
      <c r="Q57" s="111"/>
      <c r="R57" s="111"/>
      <c r="S57" s="111"/>
      <c r="AB57" s="9"/>
    </row>
    <row r="58" spans="3:28" ht="14.25" hidden="1">
      <c r="AB58" s="9"/>
    </row>
    <row r="59" spans="3:28" ht="14.25" hidden="1">
      <c r="AB59" s="9"/>
    </row>
    <row r="60" spans="3:28" ht="14.25" hidden="1">
      <c r="AB60" s="9"/>
    </row>
    <row r="61" spans="3:28" ht="15" customHeight="1"/>
    <row r="62" spans="3:28" ht="15" customHeight="1"/>
    <row r="63" spans="3:28" ht="15" customHeight="1"/>
    <row r="64" spans="3:28" ht="15" customHeight="1"/>
    <row r="65" customFormat="1" ht="15" customHeight="1"/>
    <row r="66" customFormat="1"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6"/>
  <sheetViews>
    <sheetView showGridLines="0" topLeftCell="A32" workbookViewId="0">
      <selection activeCell="G55" sqref="G55"/>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49" t="s">
        <v>41</v>
      </c>
      <c r="G9" s="149"/>
      <c r="H9" s="149"/>
      <c r="I9" s="149"/>
      <c r="J9" s="149"/>
      <c r="K9" s="149"/>
      <c r="L9" s="149"/>
      <c r="M9" s="149"/>
      <c r="N9" s="150"/>
      <c r="O9" s="151" t="s">
        <v>43</v>
      </c>
      <c r="P9" s="149"/>
      <c r="Q9" s="149"/>
      <c r="R9" s="149"/>
      <c r="S9" s="149"/>
      <c r="T9" s="149"/>
      <c r="U9" s="149"/>
      <c r="V9" s="149"/>
      <c r="W9" s="150"/>
      <c r="X9" s="151" t="s">
        <v>57</v>
      </c>
      <c r="Y9" s="149"/>
      <c r="Z9" s="149"/>
      <c r="AA9" s="152"/>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'[3]Cruise Summary Data Entry'!$CG$105</f>
        <v>57</v>
      </c>
      <c r="G13" s="71">
        <f>'[3]Cruise Summary Data Entry'!$AL$105</f>
        <v>74</v>
      </c>
      <c r="H13" s="71">
        <f>'[3]Cruise Summary Data Entry'!$V$105</f>
        <v>0</v>
      </c>
      <c r="I13" s="71">
        <f>'[3]Cruise Summary Data Entry'!$BR$105</f>
        <v>29</v>
      </c>
      <c r="J13" s="71">
        <f>'[3]Cruise Summary Data Entry'!$F$105</f>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25">
      <c r="A14" s="9"/>
      <c r="B14" s="12"/>
      <c r="C14" s="33"/>
      <c r="D14" s="26" t="s">
        <v>11</v>
      </c>
      <c r="E14" s="32"/>
      <c r="F14" s="73">
        <f>'[3]Cruise Summary Data Entry'!$CG$110</f>
        <v>109432</v>
      </c>
      <c r="G14" s="71">
        <f>'[3]Cruise Summary Data Entry'!$AL$110</f>
        <v>60824</v>
      </c>
      <c r="H14" s="71">
        <f>'[3]Cruise Summary Data Entry'!$V$110</f>
        <v>0</v>
      </c>
      <c r="I14" s="71">
        <f>'[3]Cruise Summary Data Entry'!$BR$110</f>
        <v>48626</v>
      </c>
      <c r="J14" s="71">
        <f>'[3]Cruise Summary Data Entry'!$F$110</f>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'[3]Cruise Summary Data Entry'!$CG$6+'[3]Cruise Summary Data Entry'!$CG$17</f>
        <v>37</v>
      </c>
      <c r="G16" s="71">
        <f>'[3]Cruise Summary Data Entry'!$AL$6+'[3]Cruise Summary Data Entry'!$AL$17</f>
        <v>24</v>
      </c>
      <c r="H16" s="71">
        <f>'[3]Cruise Summary Data Entry'!$V$6+'[3]Cruise Summary Data Entry'!$V$17</f>
        <v>0</v>
      </c>
      <c r="I16" s="71">
        <f>'[3]Cruise Summary Data Entry'!$BR$6+'[3]Cruise Summary Data Entry'!$BR$17</f>
        <v>10</v>
      </c>
      <c r="J16" s="71">
        <f>'[3]Cruise Summary Data Entry'!$F$6+'[3]Cruise Summary Data Entry'!$F$17</f>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25">
      <c r="A17" s="9"/>
      <c r="B17" s="12"/>
      <c r="C17" s="33"/>
      <c r="D17" s="26" t="s">
        <v>11</v>
      </c>
      <c r="E17" s="32"/>
      <c r="F17" s="74">
        <f>'[3]Cruise Summary Data Entry'!$CG$11+'[3]Cruise Summary Data Entry'!$CG$22</f>
        <v>105059</v>
      </c>
      <c r="G17" s="71">
        <f>'[3]Cruise Summary Data Entry'!$AL$11+'[3]Cruise Summary Data Entry'!$AL$22</f>
        <v>32594</v>
      </c>
      <c r="H17" s="71">
        <v>0</v>
      </c>
      <c r="I17" s="71">
        <f>'[3]Cruise Summary Data Entry'!$BR$11+'[3]Cruise Summary Data Entry'!$BR$22</f>
        <v>28535</v>
      </c>
      <c r="J17" s="71">
        <f>'[3]Cruise Summary Data Entry'!$F$11+'[3]Cruise Summary Data Entry'!$F$22</f>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'[3]Cruise Summary Data Entry'!$CG$116</f>
        <v>15</v>
      </c>
      <c r="G19" s="71">
        <f>'[3]Cruise Summary Data Entry'!$AL$116</f>
        <v>5</v>
      </c>
      <c r="H19" s="71">
        <f>'[3]Cruise Summary Data Entry'!$V$116</f>
        <v>0</v>
      </c>
      <c r="I19" s="71">
        <f>'[3]Cruise Summary Data Entry'!$BR$116</f>
        <v>2</v>
      </c>
      <c r="J19" s="71">
        <f>'[3]Cruise Summary Data Entry'!$F$116</f>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25">
      <c r="A20" s="9"/>
      <c r="B20" s="12"/>
      <c r="C20" s="33"/>
      <c r="D20" s="26" t="s">
        <v>11</v>
      </c>
      <c r="E20" s="32"/>
      <c r="F20" s="73">
        <f>'[3]Cruise Summary Data Entry'!$CG$121+'[3]Ferry Summary'!$F$58</f>
        <v>14659</v>
      </c>
      <c r="G20" s="71">
        <f>'[3]Cruise Summary Data Entry'!$AL$121+'[3]Ferry Summary'!$F$39</f>
        <v>364</v>
      </c>
      <c r="H20" s="71">
        <f>'[3]Cruise Summary Data Entry'!$V$121+'[3]Ferry Summary'!$F$24</f>
        <v>0</v>
      </c>
      <c r="I20" s="71">
        <f>'[3]Cruise Summary Data Entry'!$BR$121+'[3]Ferry Summary'!$U$25</f>
        <v>887</v>
      </c>
      <c r="J20" s="71">
        <f>'[3]Cruise Summary Data Entry'!$F$121+'[3]Ferry Summary'!$F$10</f>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'[3]Cruise Summary Data Entry'!$CG$94</f>
        <v>124</v>
      </c>
      <c r="G22" s="71">
        <f>'[3]Cruise Summary Data Entry'!$AL$94</f>
        <v>130</v>
      </c>
      <c r="H22" s="71">
        <f>'[3]Cruise Summary Data Entry'!$V$94</f>
        <v>0</v>
      </c>
      <c r="I22" s="71">
        <f>'[3]Cruise Summary Data Entry'!$BR$94</f>
        <v>118</v>
      </c>
      <c r="J22" s="71">
        <f>'[3]Cruise Summary Data Entry'!$F$94</f>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25">
      <c r="A23" s="9"/>
      <c r="B23" s="12"/>
      <c r="C23" s="33"/>
      <c r="D23" s="26" t="s">
        <v>11</v>
      </c>
      <c r="E23" s="32"/>
      <c r="F23" s="73">
        <f>'[3]Cruise Summary Data Entry'!$CG$99</f>
        <v>456142</v>
      </c>
      <c r="G23" s="71">
        <f>'[3]Cruise Summary Data Entry'!$AL$99</f>
        <v>283677</v>
      </c>
      <c r="H23" s="71">
        <f>'[3]Cruise Summary Data Entry'!$V$99</f>
        <v>0</v>
      </c>
      <c r="I23" s="71">
        <f>'[3]Cruise Summary Data Entry'!$BR$99</f>
        <v>147660</v>
      </c>
      <c r="J23" s="71">
        <f>'[3]Cruise Summary Data Entry'!$F$99</f>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A25" s="9"/>
      <c r="B25" s="12"/>
      <c r="C25" s="33"/>
      <c r="D25" s="26" t="s">
        <v>5</v>
      </c>
      <c r="E25" s="32"/>
      <c r="F25" s="73">
        <f>'[3]Cruise Summary Data Entry'!$CG$28</f>
        <v>11</v>
      </c>
      <c r="G25" s="71">
        <f>'[3]Cruise Summary Data Entry'!$AL$28</f>
        <v>14</v>
      </c>
      <c r="H25" s="71">
        <f>'[3]Cruise Summary Data Entry'!$V$28</f>
        <v>4</v>
      </c>
      <c r="I25" s="71">
        <f>'[3]Cruise Summary Data Entry'!$BR$28</f>
        <v>1</v>
      </c>
      <c r="J25" s="71">
        <f>'[3]Cruise Summary Data Entry'!$F$28</f>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25">
      <c r="A26" s="9"/>
      <c r="B26" s="12"/>
      <c r="C26" s="33"/>
      <c r="D26" s="26" t="s">
        <v>11</v>
      </c>
      <c r="E26" s="32"/>
      <c r="F26" s="73">
        <f>'[3]Cruise Summary Data Entry'!$CG$33</f>
        <v>35490</v>
      </c>
      <c r="G26" s="71">
        <f>'[3]Cruise Summary Data Entry'!$AL$33</f>
        <v>19157</v>
      </c>
      <c r="H26" s="71">
        <f>'[3]Cruise Summary Data Entry'!$V$33</f>
        <v>3290</v>
      </c>
      <c r="I26" s="71">
        <f>'[3]Cruise Summary Data Entry'!$BR$33</f>
        <v>565</v>
      </c>
      <c r="J26" s="71">
        <f>'[3]Cruise Summary Data Entry'!$F$33</f>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25">
      <c r="B28" s="12"/>
      <c r="C28" s="33"/>
      <c r="D28" s="26" t="s">
        <v>5</v>
      </c>
      <c r="E28" s="32"/>
      <c r="F28" s="74">
        <f>'[3]Cruise Historical Data Summary'!$EF$113</f>
        <v>78</v>
      </c>
      <c r="G28" s="71">
        <f>'[3]Cruise Historical Data Summary'!$DS$113</f>
        <v>13</v>
      </c>
      <c r="H28" s="71">
        <f>'[3]Cruise Historical Data Summary'!$DF$113</f>
        <v>1</v>
      </c>
      <c r="I28" s="71">
        <f>'[3]Cruise Historical Data Summary'!$CS$113</f>
        <v>0</v>
      </c>
      <c r="J28" s="71">
        <f>'[3]Cruise Historical Data Summary'!$CF$113</f>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25">
      <c r="A29" s="9"/>
      <c r="B29" s="12"/>
      <c r="C29" s="33"/>
      <c r="D29" s="26" t="s">
        <v>11</v>
      </c>
      <c r="E29" s="32"/>
      <c r="F29" s="74">
        <f>'[3]Cruise Historical Data Summary'!$EF$118+'[3]Ferry Summary'!$F$54</f>
        <v>200531</v>
      </c>
      <c r="G29" s="71">
        <f>'[3]Cruise Historical Data Summary'!$DS$118+'[3]Ferry Summary'!$F$35</f>
        <v>10202</v>
      </c>
      <c r="H29" s="71">
        <f>'[3]Cruise Historical Data Summary'!$DF$118</f>
        <v>856</v>
      </c>
      <c r="I29" s="71">
        <f>'[3]Cruise Historical Data Summary'!$CS$118</f>
        <v>0</v>
      </c>
      <c r="J29" s="71">
        <f>'[3]Cruise Historical Data Summary'!$CF$118+'[3]Ferry Summary'!$F$6</f>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25">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25">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25">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25">
      <c r="A36" s="9"/>
      <c r="B36" s="9"/>
      <c r="C36" s="27" t="s">
        <v>7</v>
      </c>
      <c r="D36" s="28"/>
      <c r="E36" s="28"/>
      <c r="F36" s="149" t="str">
        <f>F9</f>
        <v>March</v>
      </c>
      <c r="G36" s="149"/>
      <c r="H36" s="149"/>
      <c r="I36" s="149"/>
      <c r="J36" s="149"/>
      <c r="K36" s="149"/>
      <c r="L36" s="149"/>
      <c r="M36" s="149"/>
      <c r="N36" s="150"/>
      <c r="O36" s="151" t="s">
        <v>107</v>
      </c>
      <c r="P36" s="149"/>
      <c r="Q36" s="149"/>
      <c r="R36" s="149"/>
      <c r="S36" s="149"/>
      <c r="T36" s="149"/>
      <c r="U36" s="149"/>
      <c r="V36" s="149"/>
      <c r="W36" s="150"/>
      <c r="X36" s="151" t="s">
        <v>58</v>
      </c>
      <c r="Y36" s="149"/>
      <c r="Z36" s="149"/>
      <c r="AA36" s="152"/>
      <c r="AB36" s="9"/>
    </row>
    <row r="37" spans="1:28" ht="14.25">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25">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25">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25">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25">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25">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25">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25">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25">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25">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25">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25">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25">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25">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25">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25">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25">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25">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4.65"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ht="14.65" thickTop="1">
      <c r="AB59" s="9"/>
    </row>
    <row r="60" spans="1:28" ht="14.25">
      <c r="P60" s="111"/>
      <c r="Q60" s="111"/>
      <c r="R60" s="111"/>
      <c r="S60" s="111"/>
      <c r="AB60" s="9"/>
    </row>
    <row r="61" spans="1:28" ht="14.25">
      <c r="P61" s="111"/>
      <c r="Q61" s="111"/>
      <c r="R61" s="111"/>
      <c r="S61" s="111"/>
      <c r="AB61" s="9"/>
    </row>
    <row r="62" spans="1:28" ht="14.25" hidden="1">
      <c r="P62" s="111"/>
      <c r="Q62" s="111"/>
      <c r="R62" s="111"/>
      <c r="S62" s="111"/>
      <c r="AB62" s="9"/>
    </row>
    <row r="63" spans="1:28" ht="14.25" hidden="1">
      <c r="P63" s="111"/>
      <c r="Q63" s="111"/>
      <c r="R63" s="111"/>
      <c r="S63" s="111"/>
      <c r="AB63" s="9"/>
    </row>
    <row r="64" spans="1:28" ht="14.25" hidden="1">
      <c r="AB64" s="9"/>
    </row>
    <row r="65" spans="28:28" ht="14.25" hidden="1">
      <c r="AB65" s="9"/>
    </row>
    <row r="66" spans="28:28" ht="14.25"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6"/>
  <sheetViews>
    <sheetView showGridLines="0" topLeftCell="A34" workbookViewId="0">
      <selection activeCell="G55" sqref="G55"/>
    </sheetView>
  </sheetViews>
  <sheetFormatPr defaultColWidth="0" defaultRowHeight="14.25"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102</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49" t="s">
        <v>39</v>
      </c>
      <c r="G9" s="149"/>
      <c r="H9" s="149"/>
      <c r="I9" s="149"/>
      <c r="J9" s="149"/>
      <c r="K9" s="149"/>
      <c r="L9" s="149"/>
      <c r="M9" s="149"/>
      <c r="N9" s="150"/>
      <c r="O9" s="151" t="s">
        <v>38</v>
      </c>
      <c r="P9" s="149"/>
      <c r="Q9" s="149"/>
      <c r="R9" s="149"/>
      <c r="S9" s="149"/>
      <c r="T9" s="149"/>
      <c r="U9" s="149"/>
      <c r="V9" s="149"/>
      <c r="W9" s="150"/>
      <c r="X9" s="151" t="s">
        <v>57</v>
      </c>
      <c r="Y9" s="149"/>
      <c r="Z9" s="149"/>
      <c r="AA9" s="152"/>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49" t="str">
        <f>F9</f>
        <v>February</v>
      </c>
      <c r="G36" s="149"/>
      <c r="H36" s="149"/>
      <c r="I36" s="149"/>
      <c r="J36" s="149"/>
      <c r="K36" s="149"/>
      <c r="L36" s="149"/>
      <c r="M36" s="149"/>
      <c r="N36" s="150"/>
      <c r="O36" s="151" t="s">
        <v>103</v>
      </c>
      <c r="P36" s="149"/>
      <c r="Q36" s="149"/>
      <c r="R36" s="149"/>
      <c r="S36" s="149"/>
      <c r="T36" s="149"/>
      <c r="U36" s="149"/>
      <c r="V36" s="149"/>
      <c r="W36" s="150"/>
      <c r="X36" s="151" t="s">
        <v>58</v>
      </c>
      <c r="Y36" s="149"/>
      <c r="Z36" s="149"/>
      <c r="AA36" s="152"/>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4.6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4.6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AY68"/>
  <sheetViews>
    <sheetView showGridLines="0" zoomScaleNormal="100" zoomScalePageLayoutView="40" workbookViewId="0"/>
  </sheetViews>
  <sheetFormatPr defaultColWidth="0" defaultRowHeight="0" customHeight="1" zeroHeight="1"/>
  <cols>
    <col min="1" max="3" width="2.59765625" customWidth="1"/>
    <col min="4" max="4" width="9.1328125" customWidth="1"/>
    <col min="5" max="7" width="15.3984375" customWidth="1"/>
    <col min="8" max="9" width="11.1328125" bestFit="1" customWidth="1"/>
    <col min="10" max="10" width="10.59765625" bestFit="1" customWidth="1"/>
    <col min="11" max="11" width="9.265625" customWidth="1"/>
    <col min="12" max="12" width="9" bestFit="1" customWidth="1"/>
    <col min="13" max="14" width="9.1328125" customWidth="1"/>
    <col min="15" max="15" width="11" bestFit="1" customWidth="1"/>
    <col min="16" max="16" width="11" customWidth="1"/>
    <col min="17" max="17" width="10.265625" bestFit="1" customWidth="1"/>
    <col min="18" max="18" width="12.265625" bestFit="1" customWidth="1"/>
    <col min="19" max="19" width="11.3984375" customWidth="1"/>
    <col min="20" max="20" width="9.73046875" customWidth="1"/>
    <col min="21" max="21" width="8.73046875" customWidth="1"/>
    <col min="22" max="22" width="9.1328125" bestFit="1" customWidth="1"/>
    <col min="23" max="23" width="8.73046875" customWidth="1"/>
    <col min="24" max="24" width="10.3984375" bestFit="1" customWidth="1"/>
    <col min="25" max="25" width="10.3984375" customWidth="1"/>
    <col min="26" max="26" width="10.3984375" bestFit="1" customWidth="1"/>
    <col min="27" max="27" width="11.265625" bestFit="1" customWidth="1"/>
    <col min="28" max="28" width="3.265625" style="9" customWidth="1"/>
    <col min="29" max="43" width="0" style="9" hidden="1" customWidth="1"/>
    <col min="44" max="51" width="0" hidden="1" customWidth="1"/>
    <col min="52" max="16384" width="9.1328125" hidden="1"/>
  </cols>
  <sheetData>
    <row r="1" spans="1:43" ht="14.25">
      <c r="A1" s="9"/>
      <c r="B1" s="9"/>
      <c r="C1" s="9"/>
      <c r="D1" s="9"/>
      <c r="E1" s="9"/>
      <c r="F1" s="9"/>
      <c r="G1" s="9"/>
      <c r="H1" s="9"/>
      <c r="I1" s="9"/>
      <c r="J1" s="9"/>
      <c r="K1" s="9"/>
      <c r="L1" s="9"/>
      <c r="M1" s="9"/>
      <c r="N1" s="9"/>
      <c r="O1" s="9"/>
      <c r="P1" s="9"/>
      <c r="Q1" s="9"/>
      <c r="R1" s="9"/>
      <c r="S1" s="9"/>
      <c r="T1" s="9"/>
      <c r="U1" s="9"/>
      <c r="V1" s="9"/>
      <c r="W1" s="9"/>
      <c r="X1" s="9"/>
      <c r="Y1" s="9"/>
      <c r="Z1" s="9"/>
      <c r="AA1" s="9"/>
    </row>
    <row r="2" spans="1:43" ht="18"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99</v>
      </c>
      <c r="F4" s="24"/>
      <c r="G4" s="24"/>
      <c r="H4" s="24"/>
      <c r="I4" s="24"/>
      <c r="J4" s="24"/>
      <c r="K4" s="24"/>
      <c r="L4" s="24"/>
      <c r="M4" s="24"/>
      <c r="N4" s="24"/>
      <c r="O4" s="24"/>
      <c r="P4" s="24"/>
      <c r="Q4" s="24"/>
      <c r="R4" s="24"/>
      <c r="S4" s="24"/>
      <c r="T4" s="24"/>
      <c r="U4" s="24"/>
      <c r="V4" s="24"/>
      <c r="W4" s="24"/>
      <c r="X4" s="24"/>
      <c r="Y4" s="24"/>
      <c r="Z4" s="24"/>
      <c r="AA4" s="24"/>
    </row>
    <row r="5" spans="1:43" ht="14.2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2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2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25">
      <c r="A9" s="9"/>
      <c r="B9"/>
      <c r="C9" s="27" t="s">
        <v>7</v>
      </c>
      <c r="D9" s="28"/>
      <c r="E9" s="28"/>
      <c r="F9" s="149" t="s">
        <v>33</v>
      </c>
      <c r="G9" s="149"/>
      <c r="H9" s="149"/>
      <c r="I9" s="149"/>
      <c r="J9" s="149"/>
      <c r="K9" s="149"/>
      <c r="L9" s="149"/>
      <c r="M9" s="149"/>
      <c r="N9" s="150"/>
      <c r="O9" s="151" t="s">
        <v>33</v>
      </c>
      <c r="P9" s="149"/>
      <c r="Q9" s="149"/>
      <c r="R9" s="149"/>
      <c r="S9" s="149"/>
      <c r="T9" s="149"/>
      <c r="U9" s="149"/>
      <c r="V9" s="149"/>
      <c r="W9" s="150"/>
      <c r="X9" s="151" t="s">
        <v>57</v>
      </c>
      <c r="Y9" s="149"/>
      <c r="Z9" s="149"/>
      <c r="AA9" s="152"/>
      <c r="AB9" s="9"/>
      <c r="AC9" s="19"/>
      <c r="AD9" s="19"/>
      <c r="AE9" s="19"/>
      <c r="AF9" s="19"/>
      <c r="AG9" s="19"/>
      <c r="AH9" s="19"/>
      <c r="AI9" s="19"/>
      <c r="AJ9" s="19"/>
      <c r="AK9" s="19"/>
      <c r="AL9" s="19"/>
      <c r="AM9" s="19"/>
      <c r="AN9" s="19"/>
      <c r="AO9" s="19"/>
      <c r="AP9" s="19"/>
      <c r="AQ9" s="19"/>
    </row>
    <row r="10" spans="1:43"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2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25">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25">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25">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25">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25">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25">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25">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25">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25">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25">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2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4.2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2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49" t="str">
        <f>F9</f>
        <v>January</v>
      </c>
      <c r="G36" s="149"/>
      <c r="H36" s="149"/>
      <c r="I36" s="149"/>
      <c r="J36" s="149"/>
      <c r="K36" s="149"/>
      <c r="L36" s="149"/>
      <c r="M36" s="149"/>
      <c r="N36" s="150"/>
      <c r="O36" s="151" t="s">
        <v>100</v>
      </c>
      <c r="P36" s="149"/>
      <c r="Q36" s="149"/>
      <c r="R36" s="149"/>
      <c r="S36" s="149"/>
      <c r="T36" s="149"/>
      <c r="U36" s="149"/>
      <c r="V36" s="149"/>
      <c r="W36" s="150"/>
      <c r="X36" s="151" t="s">
        <v>58</v>
      </c>
      <c r="Y36" s="149"/>
      <c r="Z36" s="149"/>
      <c r="AA36" s="152"/>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65"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9" t="s">
        <v>31</v>
      </c>
      <c r="G9" s="149"/>
      <c r="H9" s="149"/>
      <c r="I9" s="149"/>
      <c r="J9" s="149"/>
      <c r="K9" s="149"/>
      <c r="L9" s="150"/>
      <c r="M9" s="151" t="s">
        <v>95</v>
      </c>
      <c r="N9" s="149"/>
      <c r="O9" s="149"/>
      <c r="P9" s="149"/>
      <c r="Q9" s="149"/>
      <c r="R9" s="149"/>
      <c r="S9" s="150"/>
      <c r="T9" s="151" t="s">
        <v>57</v>
      </c>
      <c r="U9" s="149"/>
      <c r="V9" s="15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25">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25">
      <c r="A15" s="9"/>
      <c r="B15" s="12"/>
      <c r="C15" s="31" t="s">
        <v>74</v>
      </c>
      <c r="D15" s="26"/>
      <c r="E15" s="32"/>
      <c r="F15" s="97"/>
      <c r="G15" s="97"/>
      <c r="H15" s="97"/>
      <c r="I15" s="97"/>
      <c r="J15" s="64"/>
      <c r="K15" s="64"/>
      <c r="L15" s="61"/>
      <c r="M15" s="87"/>
      <c r="N15" s="87"/>
      <c r="O15" s="87"/>
      <c r="P15" s="87"/>
      <c r="Q15" s="64"/>
      <c r="R15" s="65"/>
      <c r="S15" s="61"/>
      <c r="T15" s="43"/>
      <c r="U15" s="44"/>
      <c r="V15" s="79"/>
    </row>
    <row r="16" spans="1:38" ht="14.25">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25">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25">
      <c r="A18" s="9"/>
      <c r="B18" s="12"/>
      <c r="C18" s="31" t="s">
        <v>15</v>
      </c>
      <c r="D18" s="26"/>
      <c r="E18" s="32"/>
      <c r="F18" s="72"/>
      <c r="G18" s="98"/>
      <c r="H18" s="98"/>
      <c r="I18" s="98"/>
      <c r="J18" s="64"/>
      <c r="K18" s="64"/>
      <c r="L18" s="60"/>
      <c r="M18" s="87"/>
      <c r="N18" s="87"/>
      <c r="O18" s="87"/>
      <c r="P18" s="87"/>
      <c r="Q18" s="64"/>
      <c r="R18" s="64"/>
      <c r="S18" s="60"/>
      <c r="T18" s="43"/>
      <c r="U18" s="44"/>
      <c r="V18" s="79"/>
    </row>
    <row r="19" spans="1:46" ht="14.25">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25">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25">
      <c r="A21" s="9"/>
      <c r="B21" s="12"/>
      <c r="C21" s="31" t="s">
        <v>10</v>
      </c>
      <c r="D21" s="26"/>
      <c r="E21" s="34"/>
      <c r="F21" s="72"/>
      <c r="G21" s="98"/>
      <c r="H21" s="98"/>
      <c r="I21" s="98"/>
      <c r="J21" s="64"/>
      <c r="K21" s="64"/>
      <c r="L21" s="60"/>
      <c r="M21" s="87"/>
      <c r="N21" s="87"/>
      <c r="O21" s="87"/>
      <c r="P21" s="87"/>
      <c r="Q21" s="64"/>
      <c r="R21" s="64"/>
      <c r="S21" s="60"/>
      <c r="T21" s="43"/>
      <c r="U21" s="44"/>
      <c r="V21" s="79"/>
    </row>
    <row r="22" spans="1:46" ht="14.25">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25">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25">
      <c r="A24" s="9"/>
      <c r="B24" s="12"/>
      <c r="C24" s="31" t="s">
        <v>16</v>
      </c>
      <c r="D24" s="26"/>
      <c r="E24" s="32"/>
      <c r="F24" s="72"/>
      <c r="G24" s="98"/>
      <c r="H24" s="98"/>
      <c r="I24" s="98"/>
      <c r="J24" s="64"/>
      <c r="K24" s="64"/>
      <c r="L24" s="60"/>
      <c r="M24" s="87"/>
      <c r="N24" s="87"/>
      <c r="O24" s="87"/>
      <c r="P24" s="87"/>
      <c r="Q24" s="64"/>
      <c r="R24" s="64"/>
      <c r="S24" s="60"/>
      <c r="T24" s="43"/>
      <c r="U24" s="44"/>
      <c r="V24" s="79"/>
    </row>
    <row r="25" spans="1:46" ht="14.25">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25">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25">
      <c r="A27" s="9"/>
      <c r="B27" s="12"/>
      <c r="C27" s="31" t="s">
        <v>17</v>
      </c>
      <c r="D27" s="26"/>
      <c r="E27" s="32"/>
      <c r="F27" s="72"/>
      <c r="G27" s="98"/>
      <c r="H27" s="98"/>
      <c r="I27" s="98"/>
      <c r="J27" s="64"/>
      <c r="K27" s="64"/>
      <c r="L27" s="60"/>
      <c r="M27" s="87"/>
      <c r="N27" s="87"/>
      <c r="O27" s="87"/>
      <c r="P27" s="87"/>
      <c r="Q27" s="64"/>
      <c r="R27" s="64"/>
      <c r="S27" s="60"/>
      <c r="T27" s="43"/>
      <c r="U27" s="44"/>
      <c r="V27" s="79"/>
    </row>
    <row r="28" spans="1:46" ht="14.25">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25">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49" t="str">
        <f>F9</f>
        <v>December</v>
      </c>
      <c r="G36" s="149"/>
      <c r="H36" s="149"/>
      <c r="I36" s="149"/>
      <c r="J36" s="149"/>
      <c r="K36" s="149"/>
      <c r="L36" s="150"/>
      <c r="M36" s="151" t="s">
        <v>96</v>
      </c>
      <c r="N36" s="149"/>
      <c r="O36" s="149"/>
      <c r="P36" s="149"/>
      <c r="Q36" s="149"/>
      <c r="R36" s="149"/>
      <c r="S36" s="150"/>
      <c r="T36" s="151" t="s">
        <v>58</v>
      </c>
      <c r="U36" s="149"/>
      <c r="V36" s="152"/>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23" width="10.265625" style="2" customWidth="1"/>
    <col min="24"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1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1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1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91</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9" t="s">
        <v>27</v>
      </c>
      <c r="G9" s="149"/>
      <c r="H9" s="149"/>
      <c r="I9" s="149"/>
      <c r="J9" s="149"/>
      <c r="K9" s="149"/>
      <c r="L9" s="150"/>
      <c r="M9" s="151" t="s">
        <v>92</v>
      </c>
      <c r="N9" s="149"/>
      <c r="O9" s="149"/>
      <c r="P9" s="149"/>
      <c r="Q9" s="149"/>
      <c r="R9" s="149"/>
      <c r="S9" s="150"/>
      <c r="T9" s="151" t="s">
        <v>57</v>
      </c>
      <c r="U9" s="149"/>
      <c r="V9" s="15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25">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25">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25">
      <c r="A18" s="9"/>
      <c r="B18" s="12"/>
      <c r="C18" s="31" t="s">
        <v>15</v>
      </c>
      <c r="D18" s="26"/>
      <c r="E18" s="32"/>
      <c r="F18" s="72"/>
      <c r="G18" s="72"/>
      <c r="H18" s="72"/>
      <c r="I18" s="72"/>
      <c r="J18" s="64"/>
      <c r="K18" s="64"/>
      <c r="L18" s="60"/>
      <c r="M18" s="87"/>
      <c r="N18" s="87"/>
      <c r="O18" s="87"/>
      <c r="P18" s="87"/>
      <c r="Q18" s="64"/>
      <c r="R18" s="64"/>
      <c r="S18" s="60"/>
      <c r="T18" s="43"/>
      <c r="U18" s="44"/>
      <c r="V18" s="79"/>
    </row>
    <row r="19" spans="1:46" ht="14.25">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25">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25">
      <c r="A21" s="9"/>
      <c r="B21" s="12"/>
      <c r="C21" s="31" t="s">
        <v>10</v>
      </c>
      <c r="D21" s="26"/>
      <c r="E21" s="34"/>
      <c r="F21" s="72"/>
      <c r="G21" s="72"/>
      <c r="H21" s="72"/>
      <c r="I21" s="72"/>
      <c r="J21" s="64"/>
      <c r="K21" s="64"/>
      <c r="L21" s="60"/>
      <c r="M21" s="87"/>
      <c r="N21" s="87"/>
      <c r="O21" s="87"/>
      <c r="P21" s="87"/>
      <c r="Q21" s="64"/>
      <c r="R21" s="64"/>
      <c r="S21" s="60"/>
      <c r="T21" s="43"/>
      <c r="U21" s="44"/>
      <c r="V21" s="79"/>
    </row>
    <row r="22" spans="1:46" ht="14.25">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25">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25">
      <c r="A24" s="9"/>
      <c r="B24" s="12"/>
      <c r="C24" s="31" t="s">
        <v>16</v>
      </c>
      <c r="D24" s="26"/>
      <c r="E24" s="32"/>
      <c r="F24" s="72"/>
      <c r="G24" s="72"/>
      <c r="H24" s="72"/>
      <c r="I24" s="72"/>
      <c r="J24" s="64"/>
      <c r="K24" s="64"/>
      <c r="L24" s="60"/>
      <c r="M24" s="87"/>
      <c r="N24" s="87"/>
      <c r="O24" s="87"/>
      <c r="P24" s="87"/>
      <c r="Q24" s="64"/>
      <c r="R24" s="64"/>
      <c r="S24" s="60"/>
      <c r="T24" s="43"/>
      <c r="U24" s="44"/>
      <c r="V24" s="79"/>
    </row>
    <row r="25" spans="1:46" ht="14.25">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25">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25">
      <c r="A27" s="9"/>
      <c r="B27" s="12"/>
      <c r="C27" s="31" t="s">
        <v>17</v>
      </c>
      <c r="D27" s="26"/>
      <c r="E27" s="32"/>
      <c r="F27" s="72"/>
      <c r="G27" s="72"/>
      <c r="H27" s="72"/>
      <c r="I27" s="72"/>
      <c r="J27" s="64"/>
      <c r="K27" s="64"/>
      <c r="L27" s="60"/>
      <c r="M27" s="87"/>
      <c r="N27" s="87"/>
      <c r="O27" s="87"/>
      <c r="P27" s="87"/>
      <c r="Q27" s="64"/>
      <c r="R27" s="64"/>
      <c r="S27" s="60"/>
      <c r="T27" s="43"/>
      <c r="U27" s="44"/>
      <c r="V27" s="79"/>
    </row>
    <row r="28" spans="1:46" ht="14.25">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25">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49" t="str">
        <f>F9</f>
        <v>November</v>
      </c>
      <c r="G36" s="149"/>
      <c r="H36" s="149"/>
      <c r="I36" s="149"/>
      <c r="J36" s="149"/>
      <c r="K36" s="149"/>
      <c r="L36" s="150"/>
      <c r="M36" s="151" t="s">
        <v>93</v>
      </c>
      <c r="N36" s="149"/>
      <c r="O36" s="149"/>
      <c r="P36" s="149"/>
      <c r="Q36" s="149"/>
      <c r="R36" s="149"/>
      <c r="S36" s="150"/>
      <c r="T36" s="151" t="s">
        <v>58</v>
      </c>
      <c r="U36" s="149"/>
      <c r="V36" s="152"/>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AT65"/>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9" t="s">
        <v>24</v>
      </c>
      <c r="G9" s="149"/>
      <c r="H9" s="149"/>
      <c r="I9" s="149"/>
      <c r="J9" s="149"/>
      <c r="K9" s="149"/>
      <c r="L9" s="150"/>
      <c r="M9" s="151" t="s">
        <v>89</v>
      </c>
      <c r="N9" s="149"/>
      <c r="O9" s="149"/>
      <c r="P9" s="149"/>
      <c r="Q9" s="149"/>
      <c r="R9" s="149"/>
      <c r="S9" s="150"/>
      <c r="T9" s="151" t="s">
        <v>57</v>
      </c>
      <c r="U9" s="149"/>
      <c r="V9" s="15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25">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25">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25">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25">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25">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25">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49" t="str">
        <f>F9</f>
        <v>October</v>
      </c>
      <c r="G36" s="149"/>
      <c r="H36" s="149"/>
      <c r="I36" s="149"/>
      <c r="J36" s="149"/>
      <c r="K36" s="149"/>
      <c r="L36" s="150"/>
      <c r="M36" s="151" t="s">
        <v>90</v>
      </c>
      <c r="N36" s="149"/>
      <c r="O36" s="149"/>
      <c r="P36" s="149"/>
      <c r="Q36" s="149"/>
      <c r="R36" s="149"/>
      <c r="S36" s="150"/>
      <c r="T36" s="151" t="s">
        <v>58</v>
      </c>
      <c r="U36" s="149"/>
      <c r="V36" s="15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65"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65"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85</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9" t="s">
        <v>22</v>
      </c>
      <c r="G9" s="149"/>
      <c r="H9" s="149"/>
      <c r="I9" s="149"/>
      <c r="J9" s="149"/>
      <c r="K9" s="149"/>
      <c r="L9" s="150"/>
      <c r="M9" s="151" t="s">
        <v>86</v>
      </c>
      <c r="N9" s="149"/>
      <c r="O9" s="149"/>
      <c r="P9" s="149"/>
      <c r="Q9" s="149"/>
      <c r="R9" s="149"/>
      <c r="S9" s="150"/>
      <c r="T9" s="151" t="s">
        <v>57</v>
      </c>
      <c r="U9" s="149"/>
      <c r="V9" s="15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25">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25">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25">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25">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25">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25">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49" t="str">
        <f>F9</f>
        <v>September</v>
      </c>
      <c r="G36" s="149"/>
      <c r="H36" s="149"/>
      <c r="I36" s="149"/>
      <c r="J36" s="149"/>
      <c r="K36" s="149"/>
      <c r="L36" s="150"/>
      <c r="M36" s="151" t="s">
        <v>87</v>
      </c>
      <c r="N36" s="149"/>
      <c r="O36" s="149"/>
      <c r="P36" s="149"/>
      <c r="Q36" s="149"/>
      <c r="R36" s="149"/>
      <c r="S36" s="150"/>
      <c r="T36" s="151" t="s">
        <v>58</v>
      </c>
      <c r="U36" s="149"/>
      <c r="V36" s="15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65"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65"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265625" bestFit="1" customWidth="1"/>
    <col min="14" max="14" width="10.265625" bestFit="1" customWidth="1"/>
    <col min="15" max="16" width="12.265625" bestFit="1" customWidth="1"/>
    <col min="17" max="19" width="8.73046875" customWidth="1"/>
    <col min="20" max="20" width="11.86328125" bestFit="1" customWidth="1"/>
    <col min="21" max="21" width="11.5976562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9" t="s">
        <v>69</v>
      </c>
      <c r="G9" s="149"/>
      <c r="H9" s="149"/>
      <c r="I9" s="149"/>
      <c r="J9" s="149"/>
      <c r="K9" s="149"/>
      <c r="L9" s="150"/>
      <c r="M9" s="151" t="s">
        <v>71</v>
      </c>
      <c r="N9" s="149"/>
      <c r="O9" s="149"/>
      <c r="P9" s="149"/>
      <c r="Q9" s="149"/>
      <c r="R9" s="149"/>
      <c r="S9" s="150"/>
      <c r="T9" s="151" t="s">
        <v>57</v>
      </c>
      <c r="U9" s="149"/>
      <c r="V9" s="15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25">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25">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25">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25">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25">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25">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49" t="str">
        <f>F9</f>
        <v>August</v>
      </c>
      <c r="G36" s="149"/>
      <c r="H36" s="149"/>
      <c r="I36" s="149"/>
      <c r="J36" s="149"/>
      <c r="K36" s="149"/>
      <c r="L36" s="150"/>
      <c r="M36" s="151" t="s">
        <v>70</v>
      </c>
      <c r="N36" s="149"/>
      <c r="O36" s="149"/>
      <c r="P36" s="149"/>
      <c r="Q36" s="149"/>
      <c r="R36" s="149"/>
      <c r="S36" s="150"/>
      <c r="T36" s="151" t="s">
        <v>58</v>
      </c>
      <c r="U36" s="149"/>
      <c r="V36" s="15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65"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65"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49" t="s">
        <v>55</v>
      </c>
      <c r="G9" s="149"/>
      <c r="H9" s="149"/>
      <c r="I9" s="149"/>
      <c r="J9" s="149"/>
      <c r="K9" s="149"/>
      <c r="L9" s="150"/>
      <c r="M9" s="151" t="s">
        <v>60</v>
      </c>
      <c r="N9" s="149"/>
      <c r="O9" s="149"/>
      <c r="P9" s="149"/>
      <c r="Q9" s="149"/>
      <c r="R9" s="149"/>
      <c r="S9" s="150"/>
      <c r="T9" s="151" t="s">
        <v>57</v>
      </c>
      <c r="U9" s="149"/>
      <c r="V9" s="152"/>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25">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25">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25">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25">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25">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25">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49" t="str">
        <f>F9</f>
        <v>July</v>
      </c>
      <c r="G36" s="149"/>
      <c r="H36" s="149"/>
      <c r="I36" s="149"/>
      <c r="J36" s="149"/>
      <c r="K36" s="149"/>
      <c r="L36" s="150"/>
      <c r="M36" s="151" t="s">
        <v>61</v>
      </c>
      <c r="N36" s="149"/>
      <c r="O36" s="149"/>
      <c r="P36" s="149"/>
      <c r="Q36" s="149"/>
      <c r="R36" s="149"/>
      <c r="S36" s="150"/>
      <c r="T36" s="151" t="s">
        <v>58</v>
      </c>
      <c r="U36" s="149"/>
      <c r="V36" s="152"/>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65"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65"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AL48"/>
  <sheetViews>
    <sheetView showGridLines="0" zoomScaleNormal="100" workbookViewId="0"/>
  </sheetViews>
  <sheetFormatPr defaultColWidth="0" defaultRowHeight="0"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597656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9" t="s">
        <v>51</v>
      </c>
      <c r="G6" s="149"/>
      <c r="H6" s="149"/>
      <c r="I6" s="149"/>
      <c r="J6" s="149"/>
      <c r="K6" s="149"/>
      <c r="L6" s="150"/>
      <c r="M6" s="151" t="s">
        <v>52</v>
      </c>
      <c r="N6" s="149"/>
      <c r="O6" s="149"/>
      <c r="P6" s="149"/>
      <c r="Q6" s="149"/>
      <c r="R6" s="149"/>
      <c r="S6" s="150"/>
      <c r="T6" s="151" t="s">
        <v>9</v>
      </c>
      <c r="U6" s="149"/>
      <c r="V6" s="14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25">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25">
      <c r="A12" s="9"/>
      <c r="B12" s="12"/>
      <c r="C12" s="31" t="s">
        <v>74</v>
      </c>
      <c r="D12" s="26"/>
      <c r="E12" s="32"/>
      <c r="F12" s="26"/>
      <c r="G12" s="26"/>
      <c r="H12" s="26"/>
      <c r="I12" s="26"/>
      <c r="J12" s="64"/>
      <c r="K12" s="64"/>
      <c r="L12" s="61"/>
      <c r="M12" s="43"/>
      <c r="N12" s="43"/>
      <c r="O12" s="43"/>
      <c r="P12" s="43"/>
      <c r="Q12" s="64"/>
      <c r="R12" s="65"/>
      <c r="S12" s="61"/>
      <c r="T12" s="43"/>
      <c r="U12" s="44"/>
      <c r="V12" s="44"/>
    </row>
    <row r="13" spans="1:38" ht="14.25">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25">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25">
      <c r="A15" s="9"/>
      <c r="B15" s="12"/>
      <c r="C15" s="31" t="s">
        <v>15</v>
      </c>
      <c r="D15" s="26"/>
      <c r="E15" s="32"/>
      <c r="F15" s="72"/>
      <c r="G15" s="72"/>
      <c r="H15" s="72"/>
      <c r="I15" s="72"/>
      <c r="J15" s="64"/>
      <c r="K15" s="64"/>
      <c r="L15" s="60"/>
      <c r="M15" s="43"/>
      <c r="N15" s="43"/>
      <c r="O15" s="43"/>
      <c r="P15" s="43"/>
      <c r="Q15" s="64"/>
      <c r="R15" s="64"/>
      <c r="S15" s="60"/>
      <c r="T15" s="43"/>
      <c r="U15" s="44"/>
      <c r="V15" s="44"/>
    </row>
    <row r="16" spans="1:38" ht="14.25">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25">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25">
      <c r="A18" s="9"/>
      <c r="B18" s="12"/>
      <c r="C18" s="31" t="s">
        <v>10</v>
      </c>
      <c r="D18" s="26"/>
      <c r="E18" s="34"/>
      <c r="F18" s="72"/>
      <c r="G18" s="72"/>
      <c r="H18" s="72"/>
      <c r="I18" s="72"/>
      <c r="J18" s="64"/>
      <c r="K18" s="64"/>
      <c r="L18" s="60"/>
      <c r="M18" s="43"/>
      <c r="N18" s="43"/>
      <c r="O18" s="43"/>
      <c r="P18" s="43"/>
      <c r="Q18" s="64"/>
      <c r="R18" s="64"/>
      <c r="S18" s="60"/>
      <c r="T18" s="43"/>
      <c r="U18" s="44"/>
      <c r="V18" s="44"/>
    </row>
    <row r="19" spans="1:38" ht="14.25">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25">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25">
      <c r="A21" s="9"/>
      <c r="B21" s="12"/>
      <c r="C21" s="31" t="s">
        <v>16</v>
      </c>
      <c r="D21" s="26"/>
      <c r="E21" s="32"/>
      <c r="F21" s="72"/>
      <c r="G21" s="72"/>
      <c r="H21" s="72"/>
      <c r="I21" s="72"/>
      <c r="J21" s="64"/>
      <c r="K21" s="64"/>
      <c r="L21" s="60"/>
      <c r="M21" s="43"/>
      <c r="N21" s="43"/>
      <c r="O21" s="43"/>
      <c r="P21" s="43"/>
      <c r="Q21" s="64"/>
      <c r="R21" s="64"/>
      <c r="S21" s="60"/>
      <c r="T21" s="43"/>
      <c r="U21" s="44"/>
      <c r="V21" s="44"/>
    </row>
    <row r="22" spans="1:38" ht="14.25">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25">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25">
      <c r="A24" s="9"/>
      <c r="B24" s="12"/>
      <c r="C24" s="31" t="s">
        <v>17</v>
      </c>
      <c r="D24" s="26"/>
      <c r="E24" s="32"/>
      <c r="F24" s="72"/>
      <c r="G24" s="72"/>
      <c r="H24" s="72"/>
      <c r="I24" s="72"/>
      <c r="J24" s="64"/>
      <c r="K24" s="64"/>
      <c r="L24" s="60"/>
      <c r="M24" s="43"/>
      <c r="N24" s="43"/>
      <c r="O24" s="43"/>
      <c r="P24" s="43"/>
      <c r="Q24" s="64"/>
      <c r="R24" s="64"/>
      <c r="S24" s="60"/>
      <c r="T24" s="43"/>
      <c r="U24" s="44"/>
      <c r="V24" s="44"/>
    </row>
    <row r="25" spans="1:38" ht="14.25">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25">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4.6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2.1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9" t="s">
        <v>47</v>
      </c>
      <c r="G6" s="149"/>
      <c r="H6" s="149"/>
      <c r="I6" s="149"/>
      <c r="J6" s="149"/>
      <c r="K6" s="149"/>
      <c r="L6" s="150"/>
      <c r="M6" s="151" t="s">
        <v>49</v>
      </c>
      <c r="N6" s="149"/>
      <c r="O6" s="149"/>
      <c r="P6" s="149"/>
      <c r="Q6" s="149"/>
      <c r="R6" s="149"/>
      <c r="S6" s="150"/>
      <c r="T6" s="151" t="s">
        <v>9</v>
      </c>
      <c r="U6" s="149"/>
      <c r="V6" s="14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25">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25">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25">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25">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25">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25">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ht="14.65"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9" t="s">
        <v>45</v>
      </c>
      <c r="G6" s="149"/>
      <c r="H6" s="149"/>
      <c r="I6" s="149"/>
      <c r="J6" s="149"/>
      <c r="K6" s="149"/>
      <c r="L6" s="150"/>
      <c r="M6" s="151" t="s">
        <v>46</v>
      </c>
      <c r="N6" s="149"/>
      <c r="O6" s="149"/>
      <c r="P6" s="149"/>
      <c r="Q6" s="149"/>
      <c r="R6" s="149"/>
      <c r="S6" s="150"/>
      <c r="T6" s="151" t="s">
        <v>9</v>
      </c>
      <c r="U6" s="149"/>
      <c r="V6" s="14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25">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25">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25">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25">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25">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25">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ht="14.65"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9" t="s">
        <v>41</v>
      </c>
      <c r="G6" s="149"/>
      <c r="H6" s="149"/>
      <c r="I6" s="149"/>
      <c r="J6" s="149"/>
      <c r="K6" s="149"/>
      <c r="L6" s="150"/>
      <c r="M6" s="151" t="s">
        <v>43</v>
      </c>
      <c r="N6" s="149"/>
      <c r="O6" s="149"/>
      <c r="P6" s="149"/>
      <c r="Q6" s="149"/>
      <c r="R6" s="149"/>
      <c r="S6" s="150"/>
      <c r="T6" s="151" t="s">
        <v>9</v>
      </c>
      <c r="U6" s="149"/>
      <c r="V6" s="14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25">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25">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25">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25">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25">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25">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ht="14.65"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1.265625" bestFit="1" customWidth="1"/>
    <col min="9" max="9" width="10.597656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9" t="s">
        <v>39</v>
      </c>
      <c r="G6" s="149"/>
      <c r="H6" s="149"/>
      <c r="I6" s="149"/>
      <c r="J6" s="149"/>
      <c r="K6" s="149"/>
      <c r="L6" s="150"/>
      <c r="M6" s="151" t="s">
        <v>38</v>
      </c>
      <c r="N6" s="149"/>
      <c r="O6" s="149"/>
      <c r="P6" s="149"/>
      <c r="Q6" s="149"/>
      <c r="R6" s="149"/>
      <c r="S6" s="150"/>
      <c r="T6" s="151" t="s">
        <v>9</v>
      </c>
      <c r="U6" s="149"/>
      <c r="V6" s="14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25">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25">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25">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25">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25">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25">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ht="14.65"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AH44"/>
  <sheetViews>
    <sheetView showGridLines="0" zoomScale="85" zoomScaleNormal="8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0.86328125" bestFit="1" customWidth="1"/>
    <col min="9" max="9" width="11.13281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49" t="s">
        <v>33</v>
      </c>
      <c r="G6" s="149"/>
      <c r="H6" s="149"/>
      <c r="I6" s="149"/>
      <c r="J6" s="149"/>
      <c r="K6" s="149"/>
      <c r="L6" s="150"/>
      <c r="M6" s="151" t="s">
        <v>33</v>
      </c>
      <c r="N6" s="149"/>
      <c r="O6" s="149"/>
      <c r="P6" s="149"/>
      <c r="Q6" s="149"/>
      <c r="R6" s="149"/>
      <c r="S6" s="150"/>
      <c r="T6" s="151" t="s">
        <v>9</v>
      </c>
      <c r="U6" s="149"/>
      <c r="V6" s="149"/>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25">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25">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25">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25">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25">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25">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ht="14.65"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1" t="s">
        <v>31</v>
      </c>
      <c r="G6" s="157"/>
      <c r="H6" s="157"/>
      <c r="I6" s="158"/>
      <c r="J6" s="159"/>
      <c r="K6" s="151" t="s">
        <v>32</v>
      </c>
      <c r="L6" s="157"/>
      <c r="M6" s="157"/>
      <c r="N6" s="158"/>
      <c r="O6" s="159"/>
      <c r="P6" s="149" t="s">
        <v>9</v>
      </c>
      <c r="Q6" s="157"/>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25">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25">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25">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25">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25">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25">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4.6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6:8" s="9" customFormat="1" ht="14.25" hidden="1">
      <c r="F33" s="41"/>
      <c r="G33" s="41"/>
      <c r="H33" s="41"/>
    </row>
    <row r="34" spans="6:8" s="9" customFormat="1" ht="14.25" hidden="1">
      <c r="F34" s="41"/>
      <c r="G34" s="41"/>
      <c r="H34" s="41"/>
    </row>
    <row r="35" spans="6:8" s="9" customFormat="1" ht="14.25" hidden="1">
      <c r="F35" s="41"/>
      <c r="G35" s="41"/>
      <c r="H35" s="41"/>
    </row>
    <row r="36" spans="6:8" s="9" customFormat="1" ht="14.25" hidden="1">
      <c r="F36" s="41"/>
      <c r="G36" s="41"/>
      <c r="H36" s="41"/>
    </row>
    <row r="37" spans="6:8" s="9" customFormat="1" ht="14.25" hidden="1">
      <c r="F37" s="41"/>
      <c r="G37" s="41"/>
      <c r="H37" s="41"/>
    </row>
    <row r="38" spans="6:8" s="9" customFormat="1" ht="14.25" hidden="1">
      <c r="F38" s="41"/>
      <c r="G38" s="41"/>
      <c r="H38" s="41"/>
    </row>
    <row r="39" spans="6:8" s="9" customFormat="1" ht="14.25" hidden="1">
      <c r="F39" s="41"/>
      <c r="G39" s="41"/>
      <c r="H39" s="41"/>
    </row>
    <row r="40" spans="6:8" s="9" customFormat="1" ht="14.25" hidden="1">
      <c r="F40" s="41"/>
      <c r="G40" s="41"/>
      <c r="H40" s="41"/>
    </row>
    <row r="41" spans="6:8" s="9" customFormat="1" ht="14.25" hidden="1">
      <c r="F41" s="41"/>
      <c r="G41" s="41"/>
      <c r="H41" s="41"/>
    </row>
    <row r="42" spans="6:8" s="9" customFormat="1" ht="14.25" hidden="1">
      <c r="F42" s="41"/>
      <c r="G42" s="41"/>
      <c r="H42" s="41"/>
    </row>
    <row r="43" spans="6:8" s="9" customFormat="1" ht="14.25" hidden="1">
      <c r="F43" s="41"/>
      <c r="G43" s="41"/>
      <c r="H43" s="41"/>
    </row>
    <row r="44" spans="6:8" s="9" customFormat="1" ht="14.25" hidden="1">
      <c r="F44" s="41"/>
      <c r="G44" s="41"/>
      <c r="H44" s="41"/>
    </row>
    <row r="45" spans="6:8" s="9" customFormat="1" ht="14.25" hidden="1">
      <c r="F45" s="41"/>
      <c r="G45" s="41"/>
      <c r="H45" s="41"/>
    </row>
    <row r="46" spans="6:8" s="9" customFormat="1" ht="14.25" hidden="1">
      <c r="F46" s="41"/>
      <c r="G46" s="41"/>
      <c r="H46" s="41"/>
    </row>
    <row r="47" spans="6:8" s="9" customFormat="1" ht="14.25" hidden="1">
      <c r="F47" s="41"/>
      <c r="G47" s="41"/>
      <c r="H47" s="41"/>
    </row>
    <row r="48" spans="6:8" s="9" customFormat="1" ht="14.25"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1" t="s">
        <v>27</v>
      </c>
      <c r="G6" s="157"/>
      <c r="H6" s="157"/>
      <c r="I6" s="158"/>
      <c r="J6" s="159"/>
      <c r="K6" s="151" t="s">
        <v>28</v>
      </c>
      <c r="L6" s="157"/>
      <c r="M6" s="157"/>
      <c r="N6" s="158"/>
      <c r="O6" s="159"/>
      <c r="P6" s="149" t="s">
        <v>9</v>
      </c>
      <c r="Q6" s="157"/>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25">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25">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25">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25">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25">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25">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4.6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 bestFit="1" customWidth="1"/>
    <col min="7" max="7" width="9.1328125" customWidth="1"/>
    <col min="8" max="8" width="11" bestFit="1" customWidth="1"/>
    <col min="9" max="10" width="9.1328125" customWidth="1"/>
    <col min="11" max="11" width="11" bestFit="1" customWidth="1"/>
    <col min="12" max="12" width="11.86328125" bestFit="1" customWidth="1"/>
    <col min="13" max="13" width="12.13281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1" t="s">
        <v>24</v>
      </c>
      <c r="G6" s="157"/>
      <c r="H6" s="157"/>
      <c r="I6" s="158"/>
      <c r="J6" s="159"/>
      <c r="K6" s="151" t="s">
        <v>8</v>
      </c>
      <c r="L6" s="157"/>
      <c r="M6" s="157"/>
      <c r="N6" s="158"/>
      <c r="O6" s="159"/>
      <c r="P6" s="149" t="s">
        <v>9</v>
      </c>
      <c r="Q6" s="157"/>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25">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25">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25">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25">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25">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25">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4.6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pageSetUpPr fitToPage="1"/>
  </sheetPr>
  <dimension ref="A1:AG48"/>
  <sheetViews>
    <sheetView zoomScaleNormal="100" workbookViewId="0"/>
  </sheetViews>
  <sheetFormatPr defaultColWidth="0" defaultRowHeight="15" customHeight="1" zeroHeight="1"/>
  <cols>
    <col min="1" max="3" width="2.59765625" customWidth="1"/>
    <col min="4" max="4" width="9.1328125" customWidth="1"/>
    <col min="5" max="5" width="15.3984375" customWidth="1"/>
    <col min="6" max="6" width="11.265625" bestFit="1" customWidth="1"/>
    <col min="7" max="7" width="9.1328125" customWidth="1"/>
    <col min="8" max="8" width="11.1328125" bestFit="1" customWidth="1"/>
    <col min="9" max="10" width="9.1328125" customWidth="1"/>
    <col min="11" max="11" width="11" bestFit="1" customWidth="1"/>
    <col min="12" max="13" width="12.265625" bestFit="1" customWidth="1"/>
    <col min="14" max="15" width="9.1328125" customWidth="1"/>
    <col min="16" max="16" width="13"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1" t="s">
        <v>22</v>
      </c>
      <c r="G6" s="157"/>
      <c r="H6" s="157"/>
      <c r="I6" s="158"/>
      <c r="J6" s="159"/>
      <c r="K6" s="151" t="s">
        <v>23</v>
      </c>
      <c r="L6" s="157"/>
      <c r="M6" s="157"/>
      <c r="N6" s="158"/>
      <c r="O6" s="159"/>
      <c r="P6" s="149" t="s">
        <v>9</v>
      </c>
      <c r="Q6" s="157"/>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25">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25">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25">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25">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25">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25">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4.6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499984740745262"/>
    <pageSetUpPr fitToPage="1"/>
  </sheetPr>
  <dimension ref="A1:BC58"/>
  <sheetViews>
    <sheetView showGridLines="0" topLeftCell="B1" zoomScale="90" zoomScaleNormal="90" zoomScalePageLayoutView="40" workbookViewId="0">
      <selection activeCell="AB10" sqref="AB10"/>
    </sheetView>
  </sheetViews>
  <sheetFormatPr defaultColWidth="0" defaultRowHeight="0" customHeight="1" zeroHeight="1"/>
  <cols>
    <col min="1" max="2" width="2.59765625" customWidth="1"/>
    <col min="3" max="3" width="39" customWidth="1"/>
    <col min="4" max="4" width="1.73046875" customWidth="1"/>
    <col min="5" max="5" width="15.3984375" customWidth="1"/>
    <col min="6" max="17" width="5.86328125" style="94" bestFit="1" customWidth="1"/>
    <col min="18" max="18" width="6.265625" bestFit="1" customWidth="1"/>
    <col min="19" max="23" width="5.86328125" bestFit="1" customWidth="1"/>
    <col min="24" max="24" width="5.86328125" customWidth="1"/>
    <col min="25" max="25" width="5.86328125" bestFit="1" customWidth="1"/>
    <col min="26" max="27" width="5.86328125" customWidth="1"/>
    <col min="28" max="28" width="9.1328125" bestFit="1" customWidth="1"/>
    <col min="29" max="29" width="3.265625" style="9" customWidth="1"/>
    <col min="30" max="44" width="0" style="9" hidden="1" customWidth="1"/>
    <col min="45" max="55" width="0" hidden="1" customWidth="1"/>
    <col min="56" max="16384" width="9.1328125" hidden="1"/>
  </cols>
  <sheetData>
    <row r="1" spans="1:44" ht="14.25">
      <c r="A1" s="9"/>
      <c r="B1" s="9"/>
      <c r="C1" s="9"/>
      <c r="D1" s="9"/>
      <c r="E1" s="9"/>
      <c r="F1" s="91"/>
      <c r="G1" s="91"/>
      <c r="H1" s="91"/>
      <c r="I1" s="91"/>
      <c r="J1" s="91"/>
      <c r="K1" s="91"/>
      <c r="L1" s="91"/>
      <c r="M1" s="91"/>
      <c r="N1" s="91"/>
      <c r="O1" s="91"/>
      <c r="P1" s="91"/>
      <c r="Q1" s="91"/>
      <c r="R1" s="9"/>
      <c r="S1" s="9"/>
      <c r="T1" s="9"/>
      <c r="U1" s="9"/>
      <c r="W1" s="9"/>
      <c r="X1" s="9"/>
      <c r="Y1" s="9"/>
      <c r="Z1" s="9"/>
      <c r="AA1" s="9"/>
      <c r="AB1" s="9"/>
    </row>
    <row r="2" spans="1:44" ht="18" thickBot="1">
      <c r="A2" s="9"/>
      <c r="B2" s="8" t="s">
        <v>127</v>
      </c>
      <c r="C2" s="23"/>
      <c r="D2" s="23"/>
      <c r="E2" s="23"/>
      <c r="F2" s="92"/>
      <c r="G2" s="92"/>
      <c r="H2" s="92"/>
      <c r="I2" s="92"/>
      <c r="J2" s="92"/>
      <c r="K2" s="92"/>
      <c r="L2" s="92"/>
      <c r="M2" s="92"/>
      <c r="N2" s="92"/>
      <c r="O2" s="92"/>
      <c r="P2" s="92"/>
      <c r="Q2" s="92"/>
      <c r="R2" s="23"/>
      <c r="S2" s="23"/>
      <c r="T2" s="23"/>
      <c r="U2" s="23"/>
      <c r="V2" s="23"/>
      <c r="W2" s="23"/>
      <c r="X2" s="23"/>
      <c r="Y2" s="23"/>
      <c r="Z2" s="23"/>
      <c r="AA2" s="23"/>
      <c r="AB2" s="23"/>
    </row>
    <row r="3" spans="1:44" ht="14.25">
      <c r="A3" s="9"/>
      <c r="B3" s="10"/>
      <c r="C3" s="24"/>
      <c r="D3" s="24"/>
      <c r="E3" s="24"/>
      <c r="F3" s="93"/>
      <c r="G3" s="93"/>
      <c r="H3" s="93"/>
      <c r="I3" s="93"/>
      <c r="J3" s="93"/>
      <c r="K3" s="93"/>
      <c r="L3" s="93"/>
      <c r="M3" s="93"/>
      <c r="N3" s="93"/>
      <c r="O3" s="93"/>
      <c r="P3" s="93"/>
      <c r="Q3" s="93"/>
      <c r="R3" s="24"/>
      <c r="S3" s="24"/>
      <c r="AB3" s="25">
        <f>+' '!I17</f>
        <v>45306</v>
      </c>
    </row>
    <row r="4" spans="1:44" ht="15.75">
      <c r="A4" s="9"/>
      <c r="B4" s="11" t="s">
        <v>7</v>
      </c>
      <c r="C4" s="26"/>
      <c r="D4" s="24"/>
      <c r="E4" s="58" t="s">
        <v>128</v>
      </c>
      <c r="F4" s="93"/>
      <c r="G4" s="93"/>
      <c r="H4" s="93"/>
      <c r="I4" s="93"/>
      <c r="J4" s="93"/>
      <c r="K4" s="93"/>
      <c r="L4" s="93"/>
      <c r="M4" s="93"/>
      <c r="N4" s="93"/>
      <c r="O4" s="93"/>
      <c r="P4" s="93"/>
      <c r="Q4" s="93"/>
      <c r="R4" s="24"/>
      <c r="S4" s="24"/>
      <c r="T4" s="24"/>
      <c r="U4" s="24"/>
      <c r="V4" s="24"/>
      <c r="W4" s="24"/>
      <c r="X4" s="24"/>
      <c r="Y4" s="24"/>
      <c r="Z4" s="24"/>
      <c r="AA4" s="24"/>
      <c r="AB4" s="24"/>
    </row>
    <row r="5" spans="1:44" ht="14.25">
      <c r="A5" s="9"/>
      <c r="B5" s="10"/>
      <c r="C5" s="24"/>
      <c r="D5" s="24"/>
      <c r="E5" s="24"/>
      <c r="F5" s="93"/>
      <c r="G5" s="93"/>
      <c r="H5" s="93"/>
      <c r="I5" s="93"/>
      <c r="J5" s="93"/>
      <c r="K5" s="93"/>
      <c r="L5" s="93"/>
      <c r="M5" s="93"/>
      <c r="N5" s="93"/>
      <c r="O5" s="93"/>
      <c r="P5" s="93"/>
      <c r="Q5" s="93"/>
      <c r="R5" s="24"/>
      <c r="S5" s="24"/>
      <c r="T5" s="24"/>
      <c r="U5" s="24"/>
      <c r="V5" s="24"/>
      <c r="W5" s="24"/>
      <c r="X5" s="24"/>
      <c r="Y5" s="24"/>
      <c r="Z5" s="24"/>
      <c r="AA5" s="24"/>
      <c r="AB5" s="24"/>
    </row>
    <row r="6" spans="1:44" ht="14.25">
      <c r="A6" s="9"/>
      <c r="B6" s="86" t="s">
        <v>104</v>
      </c>
      <c r="D6" s="24"/>
      <c r="E6" s="24"/>
      <c r="F6" s="93"/>
      <c r="G6" s="93"/>
      <c r="H6" s="93"/>
      <c r="I6" s="93"/>
      <c r="J6" s="93"/>
      <c r="K6" s="93"/>
      <c r="L6" s="93"/>
      <c r="M6" s="93"/>
      <c r="N6" s="93"/>
      <c r="O6" s="93"/>
      <c r="P6" s="93"/>
      <c r="Q6" s="93"/>
      <c r="R6" s="24"/>
      <c r="S6" s="24"/>
      <c r="T6" s="24"/>
      <c r="U6" s="24"/>
      <c r="V6" s="24"/>
      <c r="W6" s="24"/>
      <c r="X6" s="24"/>
      <c r="Y6" s="24"/>
      <c r="Z6" s="24"/>
      <c r="AA6" s="24"/>
      <c r="AB6" s="24"/>
    </row>
    <row r="7" spans="1:44" ht="14.25">
      <c r="A7" s="9"/>
      <c r="B7" s="10"/>
      <c r="C7" s="105" t="s">
        <v>105</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c r="Y7" s="112">
        <v>2023</v>
      </c>
      <c r="Z7" s="112">
        <v>2023</v>
      </c>
      <c r="AA7" s="112">
        <v>2023</v>
      </c>
      <c r="AB7" s="112">
        <v>2023</v>
      </c>
    </row>
    <row r="8" spans="1:44" s="20" customFormat="1" ht="14.2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121</v>
      </c>
      <c r="V8" s="113" t="s">
        <v>47</v>
      </c>
      <c r="W8" s="113" t="s">
        <v>51</v>
      </c>
      <c r="X8" s="113" t="s">
        <v>55</v>
      </c>
      <c r="Y8" s="113" t="s">
        <v>78</v>
      </c>
      <c r="Z8" s="113" t="s">
        <v>79</v>
      </c>
      <c r="AA8" s="113" t="s">
        <v>80</v>
      </c>
      <c r="AB8" s="139" t="s">
        <v>81</v>
      </c>
      <c r="AC8" s="9"/>
      <c r="AD8" s="19"/>
      <c r="AE8" s="19"/>
      <c r="AF8" s="19"/>
      <c r="AG8" s="19"/>
      <c r="AH8" s="19"/>
      <c r="AI8" s="19"/>
      <c r="AJ8" s="19"/>
      <c r="AK8" s="19"/>
      <c r="AL8" s="19"/>
      <c r="AM8" s="19"/>
      <c r="AN8" s="19"/>
      <c r="AO8" s="19"/>
      <c r="AP8" s="19"/>
      <c r="AQ8" s="19"/>
      <c r="AR8" s="19"/>
    </row>
    <row r="9" spans="1:44"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3">
        <v>1.1599999999999999</v>
      </c>
      <c r="Y9" s="133">
        <v>1.1499999999999999</v>
      </c>
      <c r="Z9" s="133">
        <v>1.0489999999999999</v>
      </c>
      <c r="AA9" s="133">
        <v>1.18</v>
      </c>
      <c r="AB9" s="134">
        <v>0.99</v>
      </c>
    </row>
    <row r="10" spans="1:44" ht="20.25" customHeight="1">
      <c r="A10" s="9"/>
      <c r="B10" s="18"/>
      <c r="C10" s="102"/>
      <c r="D10" s="103"/>
      <c r="E10" s="103"/>
      <c r="F10" s="99"/>
      <c r="G10" s="99"/>
      <c r="H10" s="99"/>
      <c r="I10" s="99"/>
      <c r="J10" s="99"/>
      <c r="K10" s="99"/>
      <c r="L10" s="99"/>
      <c r="M10" s="99"/>
      <c r="N10" s="99"/>
      <c r="O10" s="99"/>
      <c r="P10" s="99"/>
      <c r="Q10" s="104"/>
      <c r="R10" s="9"/>
      <c r="S10" s="9"/>
    </row>
    <row r="11" spans="1:44" ht="20.25" customHeight="1">
      <c r="A11" s="9"/>
      <c r="B11" s="9"/>
      <c r="C11" s="9"/>
      <c r="D11" s="9"/>
      <c r="E11" s="9"/>
      <c r="F11"/>
      <c r="G11"/>
      <c r="H11"/>
      <c r="I11"/>
      <c r="J11"/>
      <c r="K11"/>
      <c r="L11"/>
      <c r="M11"/>
      <c r="N11"/>
      <c r="O11" s="91"/>
      <c r="P11" s="91"/>
      <c r="Q11" s="91"/>
      <c r="R11" s="9"/>
      <c r="S11" s="9"/>
    </row>
    <row r="12" spans="1:44" ht="20.25" customHeight="1">
      <c r="A12" s="9"/>
      <c r="B12" s="9"/>
      <c r="C12" s="100" t="s">
        <v>97</v>
      </c>
      <c r="D12" s="9"/>
      <c r="E12" s="9"/>
      <c r="F12"/>
      <c r="G12"/>
      <c r="H12"/>
      <c r="I12"/>
      <c r="J12"/>
      <c r="K12"/>
      <c r="L12"/>
      <c r="M12"/>
      <c r="N12"/>
      <c r="O12" s="91"/>
      <c r="P12" s="91"/>
      <c r="Q12" s="91"/>
      <c r="R12" s="9"/>
      <c r="S12" s="9"/>
    </row>
    <row r="13" spans="1:44" ht="20.25" customHeight="1">
      <c r="A13" s="9"/>
      <c r="B13" s="9"/>
      <c r="C13" s="100" t="s">
        <v>98</v>
      </c>
      <c r="D13" s="9"/>
      <c r="E13" s="9"/>
      <c r="F13"/>
      <c r="G13"/>
      <c r="H13"/>
      <c r="I13"/>
      <c r="J13"/>
      <c r="K13"/>
      <c r="L13"/>
      <c r="M13"/>
      <c r="N13"/>
      <c r="O13" s="91"/>
      <c r="P13" s="91"/>
      <c r="Q13" s="91"/>
      <c r="R13" s="9"/>
      <c r="S13" s="9"/>
    </row>
    <row r="14" spans="1:44" ht="26.65" hidden="1" customHeight="1"/>
    <row r="15" spans="1:44" ht="26.45" hidden="1" customHeight="1"/>
    <row r="16" spans="1:44"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10E97-CD77-46D6-867E-9BA1FB30EB35}">
  <dimension ref="A1:AC66"/>
  <sheetViews>
    <sheetView showGridLines="0" tabSelected="1" zoomScaleNormal="100" workbookViewId="0"/>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45306</v>
      </c>
      <c r="AB3" s="25"/>
      <c r="AC3" s="9"/>
    </row>
    <row r="4" spans="1:29" ht="15.75">
      <c r="A4" s="9"/>
      <c r="B4" s="11" t="s">
        <v>7</v>
      </c>
      <c r="C4" s="26"/>
      <c r="D4" s="93" t="s">
        <v>31</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8" t="str">
        <f>D4</f>
        <v>December</v>
      </c>
      <c r="G9" s="149"/>
      <c r="H9" s="149"/>
      <c r="I9" s="149"/>
      <c r="J9" s="149"/>
      <c r="K9" s="149"/>
      <c r="L9" s="149"/>
      <c r="M9" s="149"/>
      <c r="N9" s="150"/>
      <c r="O9" s="151" t="str">
        <f>"January to "&amp; D4</f>
        <v>January to December</v>
      </c>
      <c r="P9" s="149"/>
      <c r="Q9" s="149"/>
      <c r="R9" s="149"/>
      <c r="S9" s="149"/>
      <c r="T9" s="149"/>
      <c r="U9" s="149"/>
      <c r="V9" s="149"/>
      <c r="W9" s="150"/>
      <c r="X9" s="151" t="s">
        <v>57</v>
      </c>
      <c r="Y9" s="149"/>
      <c r="Z9" s="149"/>
      <c r="AA9" s="152"/>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f>INDEX('[2]DATA BACKUP'!$Q$4:$AB$27, MATCH(C12, '[2]DATA BACKUP'!$B$4:$B$27, 0), MATCH($D$4, '[2]DATA BACKUP'!$Q$3:$AB$3, 0))</f>
        <v>221</v>
      </c>
      <c r="G13" s="71">
        <f>INDEX('[2]DATA BACKUP'!$AE$4:$AP$27, MATCH(C12, '[2]DATA BACKUP'!$B$4:$B$27, 0), MATCH($D$4, '[2]DATA BACKUP'!$Q$3:$AB$3, 0))</f>
        <v>191</v>
      </c>
      <c r="H13" s="71">
        <f>INDEX('[2]DATA BACKUP'!$AS$4:$BD$27, MATCH(C12, '[2]DATA BACKUP'!$B$4:$B$27, 0), MATCH($D$4, '[2]DATA BACKUP'!$Q$3:$AB$3, 0))</f>
        <v>172</v>
      </c>
      <c r="I13" s="71">
        <f>INDEX('[2]DATA BACKUP'!$BG$4:$BR$27, MATCH(C12, '[2]DATA BACKUP'!$B$4:$B$27, 0), MATCH($D$4, '[2]DATA BACKUP'!$Q$3:$AB$3, 0))</f>
        <v>0</v>
      </c>
      <c r="J13" s="71">
        <f>INDEX('[2]DATA BACKUP'!$BU$4:$CF$27, MATCH(C12, '[2]DATA BACKUP'!$B$4:$B$27, 0), MATCH($D$4, '[2]DATA BACKUP'!$Q$3:$AB$3, 0))</f>
        <v>200</v>
      </c>
      <c r="K13" s="64">
        <f>IFERROR(F13/G13-1,"n/a")</f>
        <v>0.15706806282722519</v>
      </c>
      <c r="L13" s="64">
        <f t="shared" ref="L13:L28" si="0">IFERROR(F13/H13-1,"n/a")</f>
        <v>0.28488372093023262</v>
      </c>
      <c r="M13" s="64" t="str">
        <f>IFERROR(F13/I13-1,"n/a")</f>
        <v>n/a</v>
      </c>
      <c r="N13" s="60">
        <f>IFERROR(F13/J13-1,"n/a")</f>
        <v>0.10499999999999998</v>
      </c>
      <c r="O13" s="68">
        <f>'Nov-23'!O13+'Dec-23'!F13</f>
        <v>1622</v>
      </c>
      <c r="P13" s="68">
        <f>'Nov-23'!$P$13+G13</f>
        <v>1492</v>
      </c>
      <c r="Q13" s="68">
        <f>'Nov-23'!Q13+'Dec-23'!H13</f>
        <v>515</v>
      </c>
      <c r="R13" s="68">
        <f>'Nov-23'!R13+'Dec-23'!I13</f>
        <v>551</v>
      </c>
      <c r="S13" s="68">
        <f>'Nov-23'!S13+'Dec-23'!J13</f>
        <v>1584</v>
      </c>
      <c r="T13" s="64">
        <f>IFERROR(O13/P13-1,"n/a")</f>
        <v>8.7131367292225148E-2</v>
      </c>
      <c r="U13" s="64">
        <f>IFERROR(O13/Q13-1,"n/a")</f>
        <v>2.1495145631067962</v>
      </c>
      <c r="V13" s="64">
        <f>IFERROR(O13/R13-1,"n/a")</f>
        <v>1.9437386569872959</v>
      </c>
      <c r="W13" s="60">
        <f>IFERROR(O13/S13-1,"n/a")</f>
        <v>2.3989898989899006E-2</v>
      </c>
      <c r="X13" s="68">
        <v>1486</v>
      </c>
      <c r="Y13" s="68">
        <v>522</v>
      </c>
      <c r="Z13" s="68">
        <v>551</v>
      </c>
      <c r="AA13" s="136">
        <v>1591</v>
      </c>
      <c r="AB13" s="123"/>
      <c r="AC13" s="123"/>
    </row>
    <row r="14" spans="1:29" s="124" customFormat="1" ht="10.5">
      <c r="A14" s="123"/>
      <c r="B14" s="128"/>
      <c r="C14" s="33"/>
      <c r="D14" s="26" t="s">
        <v>11</v>
      </c>
      <c r="E14" s="32"/>
      <c r="F14" s="71">
        <f>INDEX('[2]DATA BACKUP'!$Q$33:$AB$56, MATCH(C12, '[2]DATA BACKUP'!$B$33:$B$56, 0), MATCH($D$4, '[2]DATA BACKUP'!$Q$32:$AB$32, 0))</f>
        <v>666281</v>
      </c>
      <c r="G14" s="71">
        <f>INDEX('[2]DATA BACKUP'!$AE$33:$AP$56, MATCH(C12, '[2]DATA BACKUP'!$B$33:$B$56, 0), MATCH($D$4, '[2]DATA BACKUP'!$Q$32:$AB$32, 0))</f>
        <v>518319</v>
      </c>
      <c r="H14" s="71">
        <f>INDEX('[2]DATA BACKUP'!$AS$33:$BD$56, MATCH(C12, '[2]DATA BACKUP'!$B$33:$B$56, 0), MATCH($D$4, '[2]DATA BACKUP'!$Q$32:$AB$32, 0))</f>
        <v>253217</v>
      </c>
      <c r="I14" s="71">
        <f>INDEX('[2]DATA BACKUP'!$BG$33:$BR$56, MATCH(C12, '[2]DATA BACKUP'!$B$33:$B$56, 0), MATCH($D$4, '[2]DATA BACKUP'!$Q$32:$AB$32, 0))</f>
        <v>0</v>
      </c>
      <c r="J14" s="71">
        <f>INDEX('[2]DATA BACKUP'!$BU$33:$CF$56, MATCH(C12, '[2]DATA BACKUP'!$B$33:$B$56, 0), MATCH($D$4, '[2]DATA BACKUP'!$Q$32:$AB$32, 0))</f>
        <v>506611</v>
      </c>
      <c r="K14" s="64">
        <f>IFERROR(F14/G14-1,"n/a")</f>
        <v>0.28546512861770457</v>
      </c>
      <c r="L14" s="64">
        <f t="shared" si="0"/>
        <v>1.6312648834793873</v>
      </c>
      <c r="M14" s="64" t="str">
        <f>IFERROR(F14/I14-1,"n/a")</f>
        <v>n/a</v>
      </c>
      <c r="N14" s="60">
        <f>IFERROR(F14/J14-1,"n/a")</f>
        <v>0.31517278543103089</v>
      </c>
      <c r="O14" s="68">
        <f>'Nov-23'!$O$14+F14</f>
        <v>5232537</v>
      </c>
      <c r="P14" s="68">
        <f>'Nov-23'!P14+'Dec-23'!G14</f>
        <v>3575706</v>
      </c>
      <c r="Q14" s="68">
        <f>'Nov-23'!Q14+'Dec-23'!H14</f>
        <v>763201</v>
      </c>
      <c r="R14" s="68">
        <f>'Nov-23'!R14+'Dec-23'!I14</f>
        <v>1092884</v>
      </c>
      <c r="S14" s="68">
        <f>'Nov-23'!S14+'Dec-23'!J14</f>
        <v>4571076</v>
      </c>
      <c r="T14" s="64">
        <f>IFERROR(O14/P14-1,"n/a")</f>
        <v>0.46335772571906086</v>
      </c>
      <c r="U14" s="64">
        <f>IFERROR(O14/Q14-1,"n/a")</f>
        <v>5.8560405450202504</v>
      </c>
      <c r="V14" s="64">
        <f>IFERROR(O14/R14-1,"n/a")</f>
        <v>3.7878246913670619</v>
      </c>
      <c r="W14" s="60">
        <f>IFERROR(O14/S14-1,"n/a")</f>
        <v>0.14470575418129128</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f>INDEX('[2]DATA BACKUP'!$Q$4:$AB$27, MATCH(C15, '[2]DATA BACKUP'!$B$4:$B$27, 0), MATCH($D$4, '[2]DATA BACKUP'!$AE$3:$AP$3, 0))</f>
        <v>12</v>
      </c>
      <c r="G16" s="71">
        <f>INDEX('[2]DATA BACKUP'!$AE$4:$AP$27, MATCH(C15, '[2]DATA BACKUP'!$B$4:$B$27, 0), MATCH($D$4, '[2]DATA BACKUP'!$Q$3:$AB$3, 0))</f>
        <v>6</v>
      </c>
      <c r="H16" s="71">
        <f>INDEX('[2]DATA BACKUP'!$AS$4:$BD$27, MATCH(C15, '[2]DATA BACKUP'!$B$4:$B$27, 0), MATCH($D$4, '[2]DATA BACKUP'!$Q$3:$AB$3, 0))</f>
        <v>7</v>
      </c>
      <c r="I16" s="71">
        <f>INDEX('[2]DATA BACKUP'!$BG$4:$BR$27, MATCH(C15, '[2]DATA BACKUP'!$B$4:$B$27, 0), MATCH($D$4, '[2]DATA BACKUP'!$Q$3:$AB$3, 0))</f>
        <v>6</v>
      </c>
      <c r="J16" s="71">
        <f>INDEX('[2]DATA BACKUP'!$BU$4:$CF$27, MATCH(C15, '[2]DATA BACKUP'!$B$4:$B$27, 0), MATCH($D$4, '[2]DATA BACKUP'!$Q$3:$AB$3, 0))</f>
        <v>47</v>
      </c>
      <c r="K16" s="64">
        <f>IFERROR(F16/G16-1,"n/a")</f>
        <v>1</v>
      </c>
      <c r="L16" s="64">
        <f t="shared" si="0"/>
        <v>0.71428571428571419</v>
      </c>
      <c r="M16" s="64">
        <f>IFERROR(F16/I16-1,"n/a")</f>
        <v>1</v>
      </c>
      <c r="N16" s="60">
        <f>IFERROR(F16/J16-1,"n/a")</f>
        <v>-0.74468085106382986</v>
      </c>
      <c r="O16" s="68">
        <f>'Nov-23'!$O$16+F16</f>
        <v>573</v>
      </c>
      <c r="P16" s="68">
        <f>'Nov-23'!P16+'Dec-23'!G16</f>
        <v>554</v>
      </c>
      <c r="Q16" s="68">
        <f>'Nov-23'!Q16+'Dec-23'!H16</f>
        <v>204</v>
      </c>
      <c r="R16" s="68">
        <f>'Nov-23'!R16+'Dec-23'!I16</f>
        <v>54</v>
      </c>
      <c r="S16" s="68">
        <f>'Nov-23'!S16+'Dec-23'!J16</f>
        <v>593</v>
      </c>
      <c r="T16" s="64">
        <f>IFERROR(O16/P16-1,"n/a")</f>
        <v>3.4296028880866469E-2</v>
      </c>
      <c r="U16" s="64">
        <f>IFERROR(O16/Q16-1,"n/a")</f>
        <v>1.8088235294117645</v>
      </c>
      <c r="V16" s="64">
        <f>IFERROR(O16/R16-1,"n/a")</f>
        <v>9.6111111111111107</v>
      </c>
      <c r="W16" s="60">
        <f>IFERROR(O16/S16-1,"n/a")</f>
        <v>-3.3726812816188834E-2</v>
      </c>
      <c r="X16" s="68">
        <v>572</v>
      </c>
      <c r="Y16" s="68">
        <v>202</v>
      </c>
      <c r="Z16" s="68">
        <v>54</v>
      </c>
      <c r="AA16" s="136">
        <v>586</v>
      </c>
      <c r="AB16" s="123"/>
      <c r="AC16" s="123"/>
    </row>
    <row r="17" spans="1:29" s="124" customFormat="1" ht="10.5">
      <c r="A17" s="123"/>
      <c r="B17" s="128"/>
      <c r="C17" s="33"/>
      <c r="D17" s="26" t="s">
        <v>11</v>
      </c>
      <c r="E17" s="32"/>
      <c r="F17" s="71">
        <f>INDEX('[2]DATA BACKUP'!$Q$33:$AB$56, MATCH(C15, '[2]DATA BACKUP'!$B$33:$B$56, 0), MATCH($D$4, '[2]DATA BACKUP'!$Q$32:$AB$32, 0))</f>
        <v>30889</v>
      </c>
      <c r="G17" s="71">
        <f>INDEX('[2]DATA BACKUP'!$AE$33:$AP$56, MATCH(C15, '[2]DATA BACKUP'!$B$33:$B$56, 0), MATCH($D$4, '[2]DATA BACKUP'!$Q$32:$AB$32, 0))</f>
        <v>22360</v>
      </c>
      <c r="H17" s="71">
        <f>INDEX('[2]DATA BACKUP'!$AS$33:$BD$56, MATCH(C15, '[2]DATA BACKUP'!$B$33:$B$56, 0), MATCH($D$4, '[2]DATA BACKUP'!$Q$32:$AB$32, 0))</f>
        <v>13748</v>
      </c>
      <c r="I17" s="71">
        <f>INDEX('[2]DATA BACKUP'!$BG$33:$BR$56, MATCH(C15, '[2]DATA BACKUP'!$B$33:$B$56, 0), MATCH($D$4, '[2]DATA BACKUP'!$Q$32:$AB$32, 0))</f>
        <v>2141</v>
      </c>
      <c r="J17" s="71">
        <f>INDEX('[2]DATA BACKUP'!$BU$33:$CF$56, MATCH(C15, '[2]DATA BACKUP'!$B$33:$B$56, 0), MATCH($D$4, '[2]DATA BACKUP'!$Q$32:$AB$32, 0))</f>
        <v>55736</v>
      </c>
      <c r="K17" s="64">
        <f>IFERROR(F17/G17-1,"n/a")</f>
        <v>0.38144007155635062</v>
      </c>
      <c r="L17" s="64">
        <f t="shared" si="0"/>
        <v>1.2467995344777423</v>
      </c>
      <c r="M17" s="64">
        <f>IFERROR(F17/I17-1,"n/a")</f>
        <v>13.427370387669313</v>
      </c>
      <c r="N17" s="60">
        <f>IFERROR(F17/J17-1,"n/a")</f>
        <v>-0.44579804794028999</v>
      </c>
      <c r="O17" s="68">
        <f>'Nov-23'!O17+'Dec-23'!F17</f>
        <v>1660685</v>
      </c>
      <c r="P17" s="68">
        <f>'Nov-23'!P17+'Dec-23'!G17</f>
        <v>926352</v>
      </c>
      <c r="Q17" s="68">
        <f>'Nov-23'!Q17+'Dec-23'!H17</f>
        <v>302535</v>
      </c>
      <c r="R17" s="68">
        <f>'Nov-23'!R17+'Dec-23'!I17</f>
        <v>70675</v>
      </c>
      <c r="S17" s="68">
        <f>'Nov-23'!S17+'Dec-23'!J17</f>
        <v>1398533</v>
      </c>
      <c r="T17" s="64">
        <f>IFERROR(O17/P17-1,"n/a")</f>
        <v>0.79271486432803084</v>
      </c>
      <c r="U17" s="64">
        <f>IFERROR(O17/Q17-1,"n/a")</f>
        <v>4.4892326507676801</v>
      </c>
      <c r="V17" s="64">
        <f>IFERROR(O17/R17-1,"n/a")</f>
        <v>22.497488503714184</v>
      </c>
      <c r="W17" s="60">
        <f>IFERROR(O17/S17-1,"n/a")</f>
        <v>0.18744784713696427</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f>INDEX('[2]DATA BACKUP'!$Q$4:$AB$27, MATCH(C18, '[2]DATA BACKUP'!$B$4:$B$27, 0), MATCH($D$4, '[2]DATA BACKUP'!$AE$3:$AP$3, 0))</f>
        <v>8</v>
      </c>
      <c r="G19" s="71">
        <f>INDEX('[2]DATA BACKUP'!$AE$4:$AP$27, MATCH(C18, '[2]DATA BACKUP'!$B$4:$B$27, 0), MATCH($D$4, '[2]DATA BACKUP'!$Q$3:$AB$3, 0))</f>
        <v>9</v>
      </c>
      <c r="H19" s="71">
        <f>INDEX('[2]DATA BACKUP'!$AS$4:$BD$27, MATCH(C18, '[2]DATA BACKUP'!$B$4:$B$27, 0), MATCH($D$4, '[2]DATA BACKUP'!$Q$3:$AB$3, 0))</f>
        <v>3</v>
      </c>
      <c r="I19" s="71">
        <f>INDEX('[2]DATA BACKUP'!$BG$4:$BR$27, MATCH(C18, '[2]DATA BACKUP'!$B$4:$B$27, 0), MATCH($D$4, '[2]DATA BACKUP'!$Q$3:$AB$3, 0))</f>
        <v>0</v>
      </c>
      <c r="J19" s="71">
        <f>INDEX('[2]DATA BACKUP'!$BU$4:$CF$27, MATCH(C18, '[2]DATA BACKUP'!$B$4:$B$27, 0), MATCH($D$4, '[2]DATA BACKUP'!$Q$3:$AB$3, 0))</f>
        <v>10</v>
      </c>
      <c r="K19" s="64">
        <f>IFERROR(F19/G19-1,"n/a")</f>
        <v>-0.11111111111111116</v>
      </c>
      <c r="L19" s="64">
        <f t="shared" si="0"/>
        <v>1.6666666666666665</v>
      </c>
      <c r="M19" s="64" t="str">
        <f>IFERROR(F19/I19-1,"n/a")</f>
        <v>n/a</v>
      </c>
      <c r="N19" s="60">
        <f>IFERROR(F19/J19-1,"n/a")</f>
        <v>-0.19999999999999996</v>
      </c>
      <c r="O19" s="68">
        <f>'Nov-23'!O19+'Dec-23'!F19</f>
        <v>708</v>
      </c>
      <c r="P19" s="68">
        <f>'Nov-23'!P19+'Dec-23'!G19</f>
        <v>658</v>
      </c>
      <c r="Q19" s="68">
        <f>'Nov-23'!Q19+'Dec-23'!H19</f>
        <v>47</v>
      </c>
      <c r="R19" s="68">
        <f>'Nov-23'!R19+'Dec-23'!I19</f>
        <v>10</v>
      </c>
      <c r="S19" s="68">
        <f>'Nov-23'!S19+'Dec-23'!J19</f>
        <v>290</v>
      </c>
      <c r="T19" s="64">
        <f>IFERROR(O19/P19-1,"n/a")</f>
        <v>7.5987841945288848E-2</v>
      </c>
      <c r="U19" s="64">
        <f>IFERROR(O19/Q19-1,"n/a")</f>
        <v>14.063829787234043</v>
      </c>
      <c r="V19" s="64">
        <f>IFERROR(O19/R19-1,"n/a")</f>
        <v>69.8</v>
      </c>
      <c r="W19" s="60">
        <f>IFERROR(O19/S19-1,"n/a")</f>
        <v>1.4413793103448276</v>
      </c>
      <c r="X19" s="68">
        <v>658</v>
      </c>
      <c r="Y19" s="68">
        <v>47</v>
      </c>
      <c r="Z19" s="68">
        <v>9</v>
      </c>
      <c r="AA19" s="136">
        <v>290</v>
      </c>
      <c r="AB19" s="123"/>
      <c r="AC19" s="123"/>
    </row>
    <row r="20" spans="1:29" s="124" customFormat="1" ht="10.5">
      <c r="A20" s="123"/>
      <c r="B20" s="128"/>
      <c r="C20" s="33"/>
      <c r="D20" s="26" t="s">
        <v>11</v>
      </c>
      <c r="E20" s="32"/>
      <c r="F20" s="71">
        <f>INDEX('[2]DATA BACKUP'!$Q$33:$AB$56, MATCH(C18, '[2]DATA BACKUP'!$B$33:$B$56, 0), MATCH($D$4, '[2]DATA BACKUP'!$Q$32:$AB$32, 0))</f>
        <v>7403</v>
      </c>
      <c r="G20" s="71">
        <f>INDEX('[2]DATA BACKUP'!$AE$33:$AP$56, MATCH(C18, '[2]DATA BACKUP'!$B$33:$B$56, 0), MATCH($D$4, '[2]DATA BACKUP'!$Q$32:$AB$32, 0))</f>
        <v>6763</v>
      </c>
      <c r="H20" s="71">
        <f>INDEX('[2]DATA BACKUP'!$AS$33:$BD$56, MATCH(C18, '[2]DATA BACKUP'!$B$33:$B$56, 0), MATCH($D$4, '[2]DATA BACKUP'!$Q$32:$AB$32, 0))</f>
        <v>864</v>
      </c>
      <c r="I20" s="71">
        <f>INDEX('[2]DATA BACKUP'!$BG$33:$BR$56, MATCH(C18, '[2]DATA BACKUP'!$B$33:$B$56, 0), MATCH($D$4, '[2]DATA BACKUP'!$Q$32:$AB$32, 0))</f>
        <v>0</v>
      </c>
      <c r="J20" s="71">
        <f>INDEX('[2]DATA BACKUP'!$BU$33:$CF$56, MATCH(C18, '[2]DATA BACKUP'!$B$33:$B$56, 0), MATCH($D$4, '[2]DATA BACKUP'!$Q$32:$AB$32, 0))</f>
        <v>10787</v>
      </c>
      <c r="K20" s="64">
        <f>IFERROR(F20/G20-1,"n/a")</f>
        <v>9.4632559515008152E-2</v>
      </c>
      <c r="L20" s="64">
        <f t="shared" si="0"/>
        <v>7.5682870370370363</v>
      </c>
      <c r="M20" s="64" t="str">
        <f>IFERROR(F20/I20-1,"n/a")</f>
        <v>n/a</v>
      </c>
      <c r="N20" s="60">
        <f t="shared" ref="N20:N28" si="1">IFERROR(F20/J20-1,"n/a")</f>
        <v>-0.31371094836377122</v>
      </c>
      <c r="O20" s="68">
        <f>'Nov-23'!O20+'Dec-23'!F20</f>
        <v>1277526</v>
      </c>
      <c r="P20" s="68">
        <f>'Nov-23'!P20+'Dec-23'!G20</f>
        <v>887495</v>
      </c>
      <c r="Q20" s="68">
        <f>'Nov-23'!Q20+'Dec-23'!H20</f>
        <v>17541</v>
      </c>
      <c r="R20" s="68">
        <f>'Nov-23'!R20+'Dec-23'!I20</f>
        <v>10047</v>
      </c>
      <c r="S20" s="68">
        <f>'Nov-23'!S20+'Dec-23'!J20</f>
        <v>585930</v>
      </c>
      <c r="T20" s="64">
        <f>IFERROR(O20/P20-1,"n/a")</f>
        <v>0.43947402520577583</v>
      </c>
      <c r="U20" s="64">
        <f>IFERROR(O20/Q20-1,"n/a")</f>
        <v>71.830853429108942</v>
      </c>
      <c r="V20" s="64">
        <f>IFERROR(O20/R20-1,"n/a")</f>
        <v>126.15497163332338</v>
      </c>
      <c r="W20" s="60">
        <f>IFERROR(O20/S20-1,"n/a")</f>
        <v>1.1803389483385387</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f>INDEX('[2]DATA BACKUP'!$Q$4:$AB$27, MATCH(C21, '[2]DATA BACKUP'!$B$4:$B$27, 0), MATCH($D$4, '[2]DATA BACKUP'!$AE$3:$AP$3, 0))</f>
        <v>127</v>
      </c>
      <c r="G22" s="71">
        <f>INDEX('[2]DATA BACKUP'!$AE$4:$AP$27, MATCH(C21, '[2]DATA BACKUP'!$B$4:$B$27, 0), MATCH($D$4, '[2]DATA BACKUP'!$Q$3:$AB$3, 0))</f>
        <v>67</v>
      </c>
      <c r="H22" s="71">
        <f>INDEX('[2]DATA BACKUP'!$AS$4:$BD$27, MATCH(C21, '[2]DATA BACKUP'!$B$4:$B$27, 0), MATCH($D$4, '[2]DATA BACKUP'!$Q$3:$AB$3, 0))</f>
        <v>25</v>
      </c>
      <c r="I22" s="71">
        <f>INDEX('[2]DATA BACKUP'!$BG$4:$BR$27, MATCH(C21, '[2]DATA BACKUP'!$B$4:$B$27, 0), MATCH($D$4, '[2]DATA BACKUP'!$Q$3:$AB$3, 0))</f>
        <v>0</v>
      </c>
      <c r="J22" s="71">
        <f>INDEX('[2]DATA BACKUP'!$BU$4:$CF$27, MATCH(C21, '[2]DATA BACKUP'!$B$4:$B$27, 0), MATCH($D$4, '[2]DATA BACKUP'!$Q$3:$AB$3, 0))</f>
        <v>20</v>
      </c>
      <c r="K22" s="64">
        <f>IFERROR(F22/G22-1,"n/a")</f>
        <v>0.89552238805970141</v>
      </c>
      <c r="L22" s="64">
        <f t="shared" si="0"/>
        <v>4.08</v>
      </c>
      <c r="M22" s="64" t="str">
        <f>IFERROR(F22/I22-1,"n/a")</f>
        <v>n/a</v>
      </c>
      <c r="N22" s="60">
        <f t="shared" si="1"/>
        <v>5.35</v>
      </c>
      <c r="O22" s="68">
        <f>'Nov-23'!O22+'Dec-23'!F22</f>
        <v>1498</v>
      </c>
      <c r="P22" s="68">
        <f>'Nov-23'!P22+'Dec-23'!G22</f>
        <v>890</v>
      </c>
      <c r="Q22" s="68">
        <f>'Nov-23'!Q22+'Dec-23'!H22</f>
        <v>283</v>
      </c>
      <c r="R22" s="68">
        <f>'Nov-23'!R22+'Dec-23'!I22</f>
        <v>205</v>
      </c>
      <c r="S22" s="68">
        <f>'Nov-23'!S22+'Dec-23'!J22</f>
        <v>1061</v>
      </c>
      <c r="T22" s="64">
        <f>IFERROR(O22/P22-1,"n/a")</f>
        <v>0.68314606741573036</v>
      </c>
      <c r="U22" s="64">
        <f>IFERROR(O22/Q22-1,"n/a")</f>
        <v>4.2932862190812724</v>
      </c>
      <c r="V22" s="64">
        <f>IFERROR(O22/R22-1,"n/a")</f>
        <v>6.307317073170732</v>
      </c>
      <c r="W22" s="60">
        <f>IFERROR(O22/S22-1,"n/a")</f>
        <v>0.4118755890669179</v>
      </c>
      <c r="X22" s="68">
        <v>895</v>
      </c>
      <c r="Y22" s="68">
        <v>283</v>
      </c>
      <c r="Z22" s="68">
        <v>43</v>
      </c>
      <c r="AA22" s="136">
        <v>827</v>
      </c>
      <c r="AB22" s="123"/>
      <c r="AC22" s="123"/>
    </row>
    <row r="23" spans="1:29" s="124" customFormat="1" ht="10.5">
      <c r="A23" s="123"/>
      <c r="B23" s="128"/>
      <c r="C23" s="33"/>
      <c r="D23" s="26" t="s">
        <v>11</v>
      </c>
      <c r="E23" s="32"/>
      <c r="F23" s="71">
        <f>INDEX('[2]DATA BACKUP'!$Q$33:$AB$56, MATCH(C21, '[2]DATA BACKUP'!$B$33:$B$56, 0), MATCH($D$4, '[2]DATA BACKUP'!$Q$32:$AB$32, 0))</f>
        <v>368306</v>
      </c>
      <c r="G23" s="71">
        <f>INDEX('[2]DATA BACKUP'!$AE$33:$AP$56, MATCH(C21, '[2]DATA BACKUP'!$B$33:$B$56, 0), MATCH($D$4, '[2]DATA BACKUP'!$Q$32:$AB$32, 0))</f>
        <v>215490</v>
      </c>
      <c r="H23" s="71">
        <f>INDEX('[2]DATA BACKUP'!$AS$33:$BD$56, MATCH(C21, '[2]DATA BACKUP'!$B$33:$B$56, 0), MATCH($D$4, '[2]DATA BACKUP'!$Q$32:$AB$32, 0))</f>
        <v>39214</v>
      </c>
      <c r="I23" s="71">
        <f>INDEX('[2]DATA BACKUP'!$BG$33:$BR$56, MATCH(C21, '[2]DATA BACKUP'!$B$33:$B$56, 0), MATCH($D$4, '[2]DATA BACKUP'!$Q$32:$AB$32, 0))</f>
        <v>0</v>
      </c>
      <c r="J23" s="71">
        <f>INDEX('[2]DATA BACKUP'!$BU$33:$CF$56, MATCH(C21, '[2]DATA BACKUP'!$B$33:$B$56, 0), MATCH($D$4, '[2]DATA BACKUP'!$Q$32:$AB$32, 0))</f>
        <v>58943</v>
      </c>
      <c r="K23" s="64">
        <f>IFERROR(F23/G23-1,"n/a")</f>
        <v>0.70915587730289098</v>
      </c>
      <c r="L23" s="64">
        <f t="shared" si="0"/>
        <v>8.39220686489519</v>
      </c>
      <c r="M23" s="64" t="str">
        <f>IFERROR(F23/I23-1,"n/a")</f>
        <v>n/a</v>
      </c>
      <c r="N23" s="60">
        <f t="shared" si="1"/>
        <v>5.2485112736033113</v>
      </c>
      <c r="O23" s="68">
        <f>'Nov-23'!O23+'Dec-23'!F23</f>
        <v>4425376</v>
      </c>
      <c r="P23" s="68">
        <f>'Nov-23'!P23+'Dec-23'!G23</f>
        <v>2157691</v>
      </c>
      <c r="Q23" s="68">
        <f>'Nov-23'!Q23+'Dec-23'!H23</f>
        <v>465109</v>
      </c>
      <c r="R23" s="68">
        <f>'Nov-23'!R23+'Dec-23'!I23</f>
        <v>545974</v>
      </c>
      <c r="S23" s="68">
        <f>'Nov-23'!S23+'Dec-23'!J23</f>
        <v>3220857</v>
      </c>
      <c r="T23" s="64">
        <f>IFERROR(O23/P23-1,"n/a")</f>
        <v>1.0509776423037405</v>
      </c>
      <c r="U23" s="64">
        <f>IFERROR(O23/Q23-1,"n/a")</f>
        <v>8.5147073051693258</v>
      </c>
      <c r="V23" s="64">
        <f>IFERROR(O23/R23-1,"n/a")</f>
        <v>7.1054702238568144</v>
      </c>
      <c r="W23" s="60">
        <f>IFERROR(O23/S23-1,"n/a")</f>
        <v>0.37397469058700827</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f>INDEX('[2]DATA BACKUP'!$Q$4:$AB$27, MATCH(C24, '[2]DATA BACKUP'!$B$4:$B$27, 0), MATCH($D$4, '[2]DATA BACKUP'!$AE$3:$AP$3, 0))</f>
        <v>0</v>
      </c>
      <c r="G25" s="71">
        <f>INDEX('[2]DATA BACKUP'!$AE$4:$AP$27, MATCH(C24, '[2]DATA BACKUP'!$B$4:$B$27, 0), MATCH($D$4, '[2]DATA BACKUP'!$Q$3:$AB$3, 0))</f>
        <v>0</v>
      </c>
      <c r="H25" s="71">
        <f>INDEX('[2]DATA BACKUP'!$AS$4:$BD$27, MATCH(C24, '[2]DATA BACKUP'!$B$4:$B$27, 0), MATCH($D$4, '[2]DATA BACKUP'!$Q$3:$AB$3, 0))</f>
        <v>0</v>
      </c>
      <c r="I25" s="71">
        <f>INDEX('[2]DATA BACKUP'!$BG$4:$BR$27, MATCH(C24, '[2]DATA BACKUP'!$B$4:$B$27, 0), MATCH($D$4, '[2]DATA BACKUP'!$Q$3:$AB$3, 0))</f>
        <v>0</v>
      </c>
      <c r="J25" s="71">
        <f>INDEX('[2]DATA BACKUP'!$BU$4:$CF$27, MATCH(C24, '[2]DATA BACKUP'!$B$4:$B$27, 0), MATCH($D$4, '[2]DATA BACKUP'!$Q$3:$AB$3, 0))</f>
        <v>0</v>
      </c>
      <c r="K25" s="64" t="str">
        <f>IFERROR(F25/G25-1,"n/a")</f>
        <v>n/a</v>
      </c>
      <c r="L25" s="64" t="str">
        <f t="shared" si="0"/>
        <v>n/a</v>
      </c>
      <c r="M25" s="64" t="str">
        <f>IFERROR(F25/I25-1,"n/a")</f>
        <v>n/a</v>
      </c>
      <c r="N25" s="60" t="str">
        <f t="shared" si="1"/>
        <v>n/a</v>
      </c>
      <c r="O25" s="68">
        <f>'Nov-23'!O25+'Dec-23'!F25</f>
        <v>21</v>
      </c>
      <c r="P25" s="68">
        <f>'Nov-23'!P25+'Dec-23'!G25</f>
        <v>9</v>
      </c>
      <c r="Q25" s="68">
        <f>'Nov-23'!Q25+'Dec-23'!H25</f>
        <v>0</v>
      </c>
      <c r="R25" s="68">
        <f>'Nov-23'!R25+'Dec-23'!I25</f>
        <v>0</v>
      </c>
      <c r="S25" s="68">
        <f>'Nov-23'!S25+'Dec-23'!J25</f>
        <v>16</v>
      </c>
      <c r="T25" s="64">
        <f>IFERROR(O25/P25-1,"n/a")</f>
        <v>1.3333333333333335</v>
      </c>
      <c r="U25" s="64" t="str">
        <f>IFERROR(O25/Q25-1,"n/a")</f>
        <v>n/a</v>
      </c>
      <c r="V25" s="64" t="str">
        <f>IFERROR(O25/R25-1,"n/a")</f>
        <v>n/a</v>
      </c>
      <c r="W25" s="60">
        <f>IFERROR(O25/S25-1,"n/a")</f>
        <v>0.3125</v>
      </c>
      <c r="X25" s="68">
        <v>9</v>
      </c>
      <c r="Y25" s="68">
        <v>0</v>
      </c>
      <c r="Z25" s="68">
        <v>0</v>
      </c>
      <c r="AA25" s="136">
        <v>16</v>
      </c>
      <c r="AB25" s="123"/>
      <c r="AC25" s="123"/>
    </row>
    <row r="26" spans="1:29" s="124" customFormat="1" ht="10.5">
      <c r="A26" s="123"/>
      <c r="B26" s="128"/>
      <c r="C26" s="33"/>
      <c r="D26" s="26" t="s">
        <v>11</v>
      </c>
      <c r="E26" s="32"/>
      <c r="F26" s="71">
        <f>INDEX('[2]DATA BACKUP'!$Q$33:$AB$56, MATCH(C24, '[2]DATA BACKUP'!$B$33:$B$56, 0), MATCH($D$4, '[2]DATA BACKUP'!$Q$32:$AB$32, 0))</f>
        <v>0</v>
      </c>
      <c r="G26" s="71">
        <f>INDEX('[2]DATA BACKUP'!$AE$33:$AP$56, MATCH(C24, '[2]DATA BACKUP'!$B$33:$B$56, 0), MATCH($D$4, '[2]DATA BACKUP'!$Q$32:$AB$32, 0))</f>
        <v>0</v>
      </c>
      <c r="H26" s="71">
        <f>INDEX('[2]DATA BACKUP'!$AS$33:$BD$56, MATCH(C24, '[2]DATA BACKUP'!$B$33:$B$56, 0), MATCH($D$4, '[2]DATA BACKUP'!$Q$32:$AB$32, 0))</f>
        <v>0</v>
      </c>
      <c r="I26" s="71">
        <f>INDEX('[2]DATA BACKUP'!$BG$33:$BR$56, MATCH(C24, '[2]DATA BACKUP'!$B$33:$B$56, 0), MATCH($D$4, '[2]DATA BACKUP'!$Q$32:$AB$32, 0))</f>
        <v>0</v>
      </c>
      <c r="J26" s="71">
        <f>INDEX('[2]DATA BACKUP'!$BU$33:$CF$56, MATCH(C24, '[2]DATA BACKUP'!$B$33:$B$56, 0), MATCH($D$4, '[2]DATA BACKUP'!$Q$32:$AB$32, 0))</f>
        <v>0</v>
      </c>
      <c r="K26" s="64" t="str">
        <f>IFERROR(F26/G26-1,"n/a")</f>
        <v>n/a</v>
      </c>
      <c r="L26" s="64" t="str">
        <f t="shared" si="0"/>
        <v>n/a</v>
      </c>
      <c r="M26" s="64" t="str">
        <f>IFERROR(F26/I26-1,"n/a")</f>
        <v>n/a</v>
      </c>
      <c r="N26" s="60" t="str">
        <f t="shared" si="1"/>
        <v>n/a</v>
      </c>
      <c r="O26" s="68">
        <f>'Nov-23'!O26+'Dec-23'!F26</f>
        <v>38626</v>
      </c>
      <c r="P26" s="68">
        <f>'Nov-23'!P26+'Dec-23'!G26</f>
        <v>15637</v>
      </c>
      <c r="Q26" s="68">
        <f>'Nov-23'!Q26+'Dec-23'!H26</f>
        <v>0</v>
      </c>
      <c r="R26" s="68">
        <f>'Nov-23'!R26+'Dec-23'!I26</f>
        <v>0</v>
      </c>
      <c r="S26" s="68">
        <f>'Nov-23'!S26+'Dec-23'!J26</f>
        <v>20248</v>
      </c>
      <c r="T26" s="64">
        <f>IFERROR(O26/P26-1,"n/a")</f>
        <v>1.4701669118117286</v>
      </c>
      <c r="U26" s="64" t="str">
        <f>IFERROR(O26/Q26-1,"n/a")</f>
        <v>n/a</v>
      </c>
      <c r="V26" s="64" t="str">
        <f>IFERROR(O26/R26-1,"n/a")</f>
        <v>n/a</v>
      </c>
      <c r="W26" s="60">
        <f>IFERROR(O26/S26-1,"n/a")</f>
        <v>0.90764519952587919</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368</v>
      </c>
      <c r="G27" s="75">
        <f t="shared" si="2"/>
        <v>273</v>
      </c>
      <c r="H27" s="75">
        <f t="shared" si="2"/>
        <v>207</v>
      </c>
      <c r="I27" s="75">
        <f t="shared" si="2"/>
        <v>6</v>
      </c>
      <c r="J27" s="75">
        <f t="shared" si="2"/>
        <v>277</v>
      </c>
      <c r="K27" s="66">
        <f>IFERROR(F27/G27-1,"n/a")</f>
        <v>0.34798534798534808</v>
      </c>
      <c r="L27" s="66">
        <f t="shared" si="0"/>
        <v>0.77777777777777768</v>
      </c>
      <c r="M27" s="66">
        <f>IFERROR(F27/I27-1,"n/a")</f>
        <v>60.333333333333336</v>
      </c>
      <c r="N27" s="62">
        <f t="shared" si="1"/>
        <v>0.32851985559566788</v>
      </c>
      <c r="O27" s="75">
        <f t="shared" ref="O27:S28" si="3">O13+O16+O19+O22+O25</f>
        <v>4422</v>
      </c>
      <c r="P27" s="75">
        <f t="shared" si="3"/>
        <v>3603</v>
      </c>
      <c r="Q27" s="75">
        <f t="shared" si="3"/>
        <v>1049</v>
      </c>
      <c r="R27" s="75">
        <f t="shared" si="3"/>
        <v>820</v>
      </c>
      <c r="S27" s="75">
        <f t="shared" si="3"/>
        <v>3544</v>
      </c>
      <c r="T27" s="66">
        <f>IFERROR(O27/P27-1,"n/a")</f>
        <v>0.22731057452123227</v>
      </c>
      <c r="U27" s="66">
        <f>IFERROR(O27/Q27-1,"n/a")</f>
        <v>3.2154432793136323</v>
      </c>
      <c r="V27" s="66">
        <f>IFERROR(O27/R27-1,"n/a")</f>
        <v>4.3926829268292682</v>
      </c>
      <c r="W27" s="62">
        <f>IFERROR(O27/S27-1,"n/a")</f>
        <v>0.24774266365688491</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1072879</v>
      </c>
      <c r="G28" s="76">
        <f t="shared" si="2"/>
        <v>762932</v>
      </c>
      <c r="H28" s="76">
        <f t="shared" si="2"/>
        <v>307043</v>
      </c>
      <c r="I28" s="76">
        <f t="shared" si="2"/>
        <v>2141</v>
      </c>
      <c r="J28" s="76">
        <f t="shared" si="2"/>
        <v>632077</v>
      </c>
      <c r="K28" s="67">
        <f>IFERROR(F28/G28-1,"n/a")</f>
        <v>0.40625770055522636</v>
      </c>
      <c r="L28" s="67">
        <f t="shared" si="0"/>
        <v>2.4942304498067047</v>
      </c>
      <c r="M28" s="67">
        <f>IFERROR(F28/I28-1,"n/a")</f>
        <v>500.11116300794021</v>
      </c>
      <c r="N28" s="63">
        <f t="shared" si="1"/>
        <v>0.69738655258773852</v>
      </c>
      <c r="O28" s="76">
        <f t="shared" si="3"/>
        <v>12634750</v>
      </c>
      <c r="P28" s="76">
        <f t="shared" si="3"/>
        <v>7562881</v>
      </c>
      <c r="Q28" s="76">
        <f t="shared" si="3"/>
        <v>1548386</v>
      </c>
      <c r="R28" s="76">
        <f t="shared" si="3"/>
        <v>1719580</v>
      </c>
      <c r="S28" s="76">
        <f t="shared" si="3"/>
        <v>9796644</v>
      </c>
      <c r="T28" s="67">
        <f>IFERROR(O28/P28-1,"n/a")</f>
        <v>0.67062657735854891</v>
      </c>
      <c r="U28" s="67">
        <f>IFERROR(O28/Q28-1,"n/a")</f>
        <v>7.1599484882968465</v>
      </c>
      <c r="V28" s="67">
        <f>IFERROR(O28/R28-1,"n/a")</f>
        <v>6.3475790600030244</v>
      </c>
      <c r="W28" s="63">
        <f>IFERROR(O28/S28-1,"n/a")</f>
        <v>0.28970186116796737</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9" t="str">
        <f>F9</f>
        <v>December</v>
      </c>
      <c r="G33" s="149"/>
      <c r="H33" s="149"/>
      <c r="I33" s="149"/>
      <c r="J33" s="149"/>
      <c r="K33" s="149"/>
      <c r="L33" s="149"/>
      <c r="M33" s="149"/>
      <c r="N33" s="150"/>
      <c r="O33" s="153" t="str">
        <f>"April to "&amp;D4&amp;" (YTD)"</f>
        <v>April to December (YTD)</v>
      </c>
      <c r="P33" s="154"/>
      <c r="Q33" s="154"/>
      <c r="R33" s="154"/>
      <c r="S33" s="154"/>
      <c r="T33" s="154"/>
      <c r="U33" s="154"/>
      <c r="V33" s="154"/>
      <c r="W33" s="155"/>
      <c r="X33" s="151" t="s">
        <v>58</v>
      </c>
      <c r="Y33" s="149"/>
      <c r="Z33" s="149"/>
      <c r="AA33" s="152"/>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221</v>
      </c>
      <c r="G37" s="74">
        <f t="shared" si="5"/>
        <v>191</v>
      </c>
      <c r="H37" s="74">
        <f t="shared" si="5"/>
        <v>172</v>
      </c>
      <c r="I37" s="74">
        <f t="shared" si="5"/>
        <v>0</v>
      </c>
      <c r="J37" s="74">
        <f t="shared" si="5"/>
        <v>200</v>
      </c>
      <c r="K37" s="64">
        <f>IFERROR(F37/G37-1,"n/a")</f>
        <v>0.15706806282722519</v>
      </c>
      <c r="L37" s="64">
        <f>IFERROR(F37/H37-1,"n/a")</f>
        <v>0.28488372093023262</v>
      </c>
      <c r="M37" s="64" t="str">
        <f>IFERROR(F37/I37-1,"n/a")</f>
        <v>n/a</v>
      </c>
      <c r="N37" s="60">
        <f>IFERROR(F37/J37-1,"n/a")</f>
        <v>0.10499999999999998</v>
      </c>
      <c r="O37" s="74">
        <f>'Nov-23'!O37+'Dec-23'!F37</f>
        <v>1092</v>
      </c>
      <c r="P37" s="74">
        <f>'Nov-23'!P37+'Dec-23'!G37</f>
        <v>962</v>
      </c>
      <c r="Q37" s="74">
        <f>'Nov-23'!Q37+'Dec-23'!H37</f>
        <v>515</v>
      </c>
      <c r="R37" s="74">
        <f>'Nov-23'!R37+'Dec-23'!I37</f>
        <v>42</v>
      </c>
      <c r="S37" s="74">
        <f>'Nov-23'!S37+'Dec-23'!J37</f>
        <v>1068</v>
      </c>
      <c r="T37" s="120">
        <f>IFERROR(O37/P37-1,"n/a")</f>
        <v>0.13513513513513509</v>
      </c>
      <c r="U37" s="120">
        <f>IFERROR(O37/Q37-1,"n/a")</f>
        <v>1.1203883495145632</v>
      </c>
      <c r="V37" s="120">
        <f>IFERROR(O37/R37-1,"n/a")</f>
        <v>25</v>
      </c>
      <c r="W37" s="121">
        <f>IFERROR(O37/S37-1,"n/a")</f>
        <v>2.2471910112359605E-2</v>
      </c>
      <c r="X37" s="89">
        <v>1486</v>
      </c>
      <c r="Y37" s="89">
        <v>1052</v>
      </c>
      <c r="Z37" s="70">
        <v>551</v>
      </c>
      <c r="AA37" s="78">
        <v>1584</v>
      </c>
      <c r="AC37" s="123"/>
    </row>
    <row r="38" spans="1:29" s="124" customFormat="1" ht="10.5">
      <c r="A38" s="123"/>
      <c r="B38" s="123"/>
      <c r="C38" s="33"/>
      <c r="D38" s="26" t="s">
        <v>11</v>
      </c>
      <c r="E38" s="32"/>
      <c r="F38" s="74">
        <f t="shared" si="5"/>
        <v>666281</v>
      </c>
      <c r="G38" s="74">
        <f t="shared" si="5"/>
        <v>518319</v>
      </c>
      <c r="H38" s="74">
        <f t="shared" si="5"/>
        <v>253217</v>
      </c>
      <c r="I38" s="74">
        <f t="shared" si="5"/>
        <v>0</v>
      </c>
      <c r="J38" s="74">
        <f t="shared" si="5"/>
        <v>506611</v>
      </c>
      <c r="K38" s="64">
        <f>IFERROR(F38/G38-1,"n/a")</f>
        <v>0.28546512861770457</v>
      </c>
      <c r="L38" s="64">
        <f>IFERROR(F38/H38-1,"n/a")</f>
        <v>1.6312648834793873</v>
      </c>
      <c r="M38" s="64" t="str">
        <f>IFERROR(F38/I38-1,"n/a")</f>
        <v>n/a</v>
      </c>
      <c r="N38" s="60">
        <f>IFERROR(F38/J38-1,"n/a")</f>
        <v>0.31517278543103089</v>
      </c>
      <c r="O38" s="74">
        <f>'Nov-23'!O38+'Dec-23'!F38</f>
        <v>3694353</v>
      </c>
      <c r="P38" s="74">
        <f>'Nov-23'!P38+'Dec-23'!G38</f>
        <v>2816048</v>
      </c>
      <c r="Q38" s="74">
        <f>'Nov-23'!Q38+'Dec-23'!H38</f>
        <v>763201</v>
      </c>
      <c r="R38" s="74">
        <f>'Nov-23'!R38+'Dec-23'!I38</f>
        <v>0</v>
      </c>
      <c r="S38" s="74">
        <f>'Nov-23'!S38+'Dec-23'!J38</f>
        <v>3119972</v>
      </c>
      <c r="T38" s="120">
        <f>IFERROR(O38/P38-1,"n/a")</f>
        <v>0.31189276603239713</v>
      </c>
      <c r="U38" s="120">
        <f>IFERROR(O38/Q38-1,"n/a")</f>
        <v>3.8406029342204739</v>
      </c>
      <c r="V38" s="120" t="str">
        <f>IFERROR(O38/R38-1,"n/a")</f>
        <v>n/a</v>
      </c>
      <c r="W38" s="121">
        <f>IFERROR(O38/S38-1,"n/a")</f>
        <v>0.18409812652164836</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12</v>
      </c>
      <c r="G40" s="74">
        <f t="shared" si="6"/>
        <v>6</v>
      </c>
      <c r="H40" s="74">
        <f t="shared" si="6"/>
        <v>7</v>
      </c>
      <c r="I40" s="74">
        <f t="shared" si="6"/>
        <v>6</v>
      </c>
      <c r="J40" s="74">
        <f t="shared" si="6"/>
        <v>47</v>
      </c>
      <c r="K40" s="64">
        <f>IFERROR(F40/G40-1,"n/a")</f>
        <v>1</v>
      </c>
      <c r="L40" s="64">
        <f>IFERROR(F40/H40-1,"n/a")</f>
        <v>0.71428571428571419</v>
      </c>
      <c r="M40" s="64">
        <f>IFERROR(F40/I40-1,"n/a")</f>
        <v>1</v>
      </c>
      <c r="N40" s="60">
        <f>IFERROR(F40/J40-1,"n/a")</f>
        <v>-0.74468085106382986</v>
      </c>
      <c r="O40" s="74">
        <f>'Nov-23'!O40+'Dec-23'!F40</f>
        <v>546</v>
      </c>
      <c r="P40" s="74">
        <f>'Nov-23'!P40+'Dec-23'!G40</f>
        <v>518</v>
      </c>
      <c r="Q40" s="74">
        <f>'Nov-23'!Q40+'Dec-23'!H40</f>
        <v>192</v>
      </c>
      <c r="R40" s="74">
        <f>'Nov-23'!R40+'Dec-23'!I40</f>
        <v>44</v>
      </c>
      <c r="S40" s="74">
        <f>'Nov-23'!S40+'Dec-23'!J40</f>
        <v>570</v>
      </c>
      <c r="T40" s="120">
        <f>IFERROR(O40/P40-1,"n/a")</f>
        <v>5.4054054054053946E-2</v>
      </c>
      <c r="U40" s="120">
        <f>IFERROR(O40/Q40-1,"n/a")</f>
        <v>1.84375</v>
      </c>
      <c r="V40" s="120">
        <f>IFERROR(O40/R40-1,"n/a")</f>
        <v>11.409090909090908</v>
      </c>
      <c r="W40" s="121">
        <f>IFERROR(O40/S40-1,"n/a")</f>
        <v>-4.2105263157894757E-2</v>
      </c>
      <c r="X40" s="89">
        <v>563</v>
      </c>
      <c r="Y40" s="89">
        <v>226</v>
      </c>
      <c r="Z40" s="70">
        <v>66</v>
      </c>
      <c r="AA40" s="78">
        <v>573</v>
      </c>
      <c r="AC40" s="123"/>
    </row>
    <row r="41" spans="1:29" s="124" customFormat="1" ht="10.5">
      <c r="A41" s="123"/>
      <c r="B41" s="123"/>
      <c r="C41" s="33"/>
      <c r="D41" s="26" t="s">
        <v>11</v>
      </c>
      <c r="E41" s="32"/>
      <c r="F41" s="74">
        <f t="shared" si="6"/>
        <v>30889</v>
      </c>
      <c r="G41" s="74">
        <f t="shared" si="6"/>
        <v>22360</v>
      </c>
      <c r="H41" s="74">
        <f t="shared" si="6"/>
        <v>13748</v>
      </c>
      <c r="I41" s="74">
        <f t="shared" si="6"/>
        <v>2141</v>
      </c>
      <c r="J41" s="74">
        <f t="shared" si="6"/>
        <v>55736</v>
      </c>
      <c r="K41" s="64">
        <f>IFERROR(F41/G41-1,"n/a")</f>
        <v>0.38144007155635062</v>
      </c>
      <c r="L41" s="64">
        <f>IFERROR(F41/H41-1,"n/a")</f>
        <v>1.2467995344777423</v>
      </c>
      <c r="M41" s="64">
        <f>IFERROR(F41/I41-1,"n/a")</f>
        <v>13.427370387669313</v>
      </c>
      <c r="N41" s="60">
        <f>IFERROR(F41/J41-1,"n/a")</f>
        <v>-0.44579804794028999</v>
      </c>
      <c r="O41" s="74">
        <f>'Nov-23'!O41+'Dec-23'!F41</f>
        <v>1577630</v>
      </c>
      <c r="P41" s="74">
        <f>'Nov-23'!P41+'Dec-23'!G41</f>
        <v>889844</v>
      </c>
      <c r="Q41" s="74">
        <f>'Nov-23'!Q41+'Dec-23'!H41</f>
        <v>292432</v>
      </c>
      <c r="R41" s="74">
        <f>'Nov-23'!R41+'Dec-23'!I41</f>
        <v>29562</v>
      </c>
      <c r="S41" s="74">
        <f>'Nov-23'!S41+'Dec-23'!J41</f>
        <v>1318159</v>
      </c>
      <c r="T41" s="120">
        <f>IFERROR(O41/P41-1,"n/a")</f>
        <v>0.77292873807094287</v>
      </c>
      <c r="U41" s="120">
        <f>IFERROR(O41/Q41-1,"n/a")</f>
        <v>4.3948610275209283</v>
      </c>
      <c r="V41" s="120">
        <f>IFERROR(O41/R41-1,"n/a")</f>
        <v>52.366822271835467</v>
      </c>
      <c r="W41" s="121">
        <f>IFERROR(O41/S41-1,"n/a")</f>
        <v>0.1968434763939706</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v>
      </c>
      <c r="G43" s="74">
        <f t="shared" si="7"/>
        <v>9</v>
      </c>
      <c r="H43" s="74">
        <f t="shared" si="7"/>
        <v>3</v>
      </c>
      <c r="I43" s="74">
        <f t="shared" si="7"/>
        <v>0</v>
      </c>
      <c r="J43" s="74">
        <f t="shared" si="7"/>
        <v>10</v>
      </c>
      <c r="K43" s="64">
        <f>IFERROR(F43/G43-1,"n/a")</f>
        <v>-0.11111111111111116</v>
      </c>
      <c r="L43" s="64">
        <f>IFERROR(F43/H43-1,"n/a")</f>
        <v>1.6666666666666665</v>
      </c>
      <c r="M43" s="64" t="str">
        <f>IFERROR(F43/I43-1,"n/a")</f>
        <v>n/a</v>
      </c>
      <c r="N43" s="60">
        <f>IFERROR(F43/J43-1,"n/a")</f>
        <v>-0.19999999999999996</v>
      </c>
      <c r="O43" s="74">
        <f>'Nov-23'!O43+'Dec-23'!F43</f>
        <v>685</v>
      </c>
      <c r="P43" s="74">
        <f>'Nov-23'!P43+'Dec-23'!G43</f>
        <v>646</v>
      </c>
      <c r="Q43" s="74">
        <f>'Nov-23'!Q43+'Dec-23'!H43</f>
        <v>47</v>
      </c>
      <c r="R43" s="74">
        <f>'Nov-23'!R43+'Dec-23'!I43</f>
        <v>7</v>
      </c>
      <c r="S43" s="74">
        <f>'Nov-23'!S43+'Dec-23'!J43</f>
        <v>284</v>
      </c>
      <c r="T43" s="120">
        <f>IFERROR(O43/P43-1,"n/a")</f>
        <v>6.0371517027863808E-2</v>
      </c>
      <c r="U43" s="120">
        <f>IFERROR(O43/Q43-1,"n/a")</f>
        <v>13.574468085106384</v>
      </c>
      <c r="V43" s="120">
        <f>IFERROR(O43/R43-1,"n/a")</f>
        <v>96.857142857142861</v>
      </c>
      <c r="W43" s="121">
        <f>IFERROR(O43/S43-1,"n/a")</f>
        <v>1.4119718309859155</v>
      </c>
      <c r="X43" s="89">
        <v>669</v>
      </c>
      <c r="Y43" s="89">
        <v>59</v>
      </c>
      <c r="Z43" s="70">
        <v>9</v>
      </c>
      <c r="AA43" s="78">
        <v>287</v>
      </c>
      <c r="AC43" s="123"/>
    </row>
    <row r="44" spans="1:29" s="124" customFormat="1" ht="10.5">
      <c r="A44" s="123"/>
      <c r="B44" s="123"/>
      <c r="C44" s="33"/>
      <c r="D44" s="26" t="s">
        <v>11</v>
      </c>
      <c r="E44" s="32"/>
      <c r="F44" s="74">
        <f t="shared" si="7"/>
        <v>7403</v>
      </c>
      <c r="G44" s="74">
        <f t="shared" si="7"/>
        <v>6763</v>
      </c>
      <c r="H44" s="74">
        <f t="shared" si="7"/>
        <v>864</v>
      </c>
      <c r="I44" s="74">
        <f t="shared" si="7"/>
        <v>0</v>
      </c>
      <c r="J44" s="74">
        <f t="shared" si="7"/>
        <v>10787</v>
      </c>
      <c r="K44" s="64">
        <f>IFERROR(F44/G44-1,"n/a")</f>
        <v>9.4632559515008152E-2</v>
      </c>
      <c r="L44" s="64">
        <f>IFERROR(F44/H44-1,"n/a")</f>
        <v>7.5682870370370363</v>
      </c>
      <c r="M44" s="64" t="str">
        <f>IFERROR(F44/I44-1,"n/a")</f>
        <v>n/a</v>
      </c>
      <c r="N44" s="60">
        <f>IFERROR(F44/J44-1,"n/a")</f>
        <v>-0.31371094836377122</v>
      </c>
      <c r="O44" s="74">
        <f>'Nov-23'!O44+'Dec-23'!F44</f>
        <v>1256680</v>
      </c>
      <c r="P44" s="74">
        <f>'Nov-23'!P44+'Dec-23'!G44</f>
        <v>884410</v>
      </c>
      <c r="Q44" s="74">
        <f>'Nov-23'!Q44+'Dec-23'!H44</f>
        <v>17541</v>
      </c>
      <c r="R44" s="74">
        <f>'Nov-23'!R44+'Dec-23'!I44</f>
        <v>8294</v>
      </c>
      <c r="S44" s="74">
        <f>'Nov-23'!S44+'Dec-23'!J44</f>
        <v>579446</v>
      </c>
      <c r="T44" s="120">
        <f>IFERROR(O44/P44-1,"n/a")</f>
        <v>0.42092468425277874</v>
      </c>
      <c r="U44" s="120">
        <f>IFERROR(O44/Q44-1,"n/a")</f>
        <v>70.642437717347931</v>
      </c>
      <c r="V44" s="120">
        <f>IFERROR(O44/R44-1,"n/a")</f>
        <v>150.51675910296601</v>
      </c>
      <c r="W44" s="121">
        <f>IFERROR(O44/S44-1,"n/a")</f>
        <v>1.1687611960389752</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127</v>
      </c>
      <c r="G46" s="74">
        <f t="shared" si="8"/>
        <v>67</v>
      </c>
      <c r="H46" s="74">
        <f t="shared" si="8"/>
        <v>25</v>
      </c>
      <c r="I46" s="74">
        <f t="shared" si="8"/>
        <v>0</v>
      </c>
      <c r="J46" s="74">
        <f t="shared" si="8"/>
        <v>20</v>
      </c>
      <c r="K46" s="64">
        <f>IFERROR(F46/G46-1,"n/a")</f>
        <v>0.89552238805970141</v>
      </c>
      <c r="L46" s="64">
        <f>IFERROR(F46/H46-1,"n/a")</f>
        <v>4.08</v>
      </c>
      <c r="M46" s="64" t="str">
        <f>IFERROR(F46/I46-1,"n/a")</f>
        <v>n/a</v>
      </c>
      <c r="N46" s="60">
        <f>IFERROR(F46/J46-1,"n/a")</f>
        <v>5.35</v>
      </c>
      <c r="O46" s="74">
        <f>'Nov-23'!O46+'Dec-23'!F46</f>
        <v>1211</v>
      </c>
      <c r="P46" s="74">
        <f>'Nov-23'!P46+'Dec-23'!G46</f>
        <v>837</v>
      </c>
      <c r="Q46" s="74">
        <f>'Nov-23'!Q46+'Dec-23'!H46</f>
        <v>283</v>
      </c>
      <c r="R46" s="74">
        <f>'Nov-23'!R46+'Dec-23'!I46</f>
        <v>0</v>
      </c>
      <c r="S46" s="74">
        <f>'Nov-23'!S46+'Dec-23'!J46</f>
        <v>738</v>
      </c>
      <c r="T46" s="120">
        <f>IFERROR(O46/P46-1,"n/a")</f>
        <v>0.44683393070489852</v>
      </c>
      <c r="U46" s="120">
        <f>IFERROR(O46/Q46-1,"n/a")</f>
        <v>3.2791519434628977</v>
      </c>
      <c r="V46" s="120" t="str">
        <f>IFERROR(O46/R46-1,"n/a")</f>
        <v>n/a</v>
      </c>
      <c r="W46" s="121">
        <f>IFERROR(O46/S46-1,"n/a")</f>
        <v>0.64092140921409224</v>
      </c>
      <c r="X46" s="89">
        <v>1129</v>
      </c>
      <c r="Y46" s="89">
        <v>336</v>
      </c>
      <c r="Z46" s="84">
        <v>43</v>
      </c>
      <c r="AA46" s="78">
        <v>781</v>
      </c>
      <c r="AC46" s="123"/>
    </row>
    <row r="47" spans="1:29" s="124" customFormat="1" ht="10.5">
      <c r="A47" s="123"/>
      <c r="B47" s="123"/>
      <c r="C47" s="33"/>
      <c r="D47" s="26" t="s">
        <v>11</v>
      </c>
      <c r="E47" s="32"/>
      <c r="F47" s="74">
        <f t="shared" si="8"/>
        <v>368306</v>
      </c>
      <c r="G47" s="74">
        <f t="shared" si="8"/>
        <v>215490</v>
      </c>
      <c r="H47" s="74">
        <f t="shared" si="8"/>
        <v>39214</v>
      </c>
      <c r="I47" s="74">
        <f t="shared" si="8"/>
        <v>0</v>
      </c>
      <c r="J47" s="74">
        <f t="shared" si="8"/>
        <v>58943</v>
      </c>
      <c r="K47" s="64">
        <f>IFERROR(F47/G47-1,"n/a")</f>
        <v>0.70915587730289098</v>
      </c>
      <c r="L47" s="64">
        <f>IFERROR(F47/H47-1,"n/a")</f>
        <v>8.39220686489519</v>
      </c>
      <c r="M47" s="64" t="str">
        <f>IFERROR(F47/I47-1,"n/a")</f>
        <v>n/a</v>
      </c>
      <c r="N47" s="60">
        <f>IFERROR(F47/J47-1,"n/a")</f>
        <v>5.2485112736033113</v>
      </c>
      <c r="O47" s="74">
        <f>'Nov-23'!O47+'Dec-23'!F47</f>
        <v>3589102</v>
      </c>
      <c r="P47" s="74">
        <f>'Nov-23'!P47+'Dec-23'!G47</f>
        <v>2089237</v>
      </c>
      <c r="Q47" s="74">
        <f>'Nov-23'!Q47+'Dec-23'!H47</f>
        <v>465109</v>
      </c>
      <c r="R47" s="74">
        <f>'Nov-23'!R47+'Dec-23'!I47</f>
        <v>0</v>
      </c>
      <c r="S47" s="74">
        <f>'Nov-23'!S47+'Dec-23'!J47</f>
        <v>2301042</v>
      </c>
      <c r="T47" s="120">
        <f>IFERROR(O47/P47-1,"n/a")</f>
        <v>0.71790084131192389</v>
      </c>
      <c r="U47" s="120">
        <f>IFERROR(O47/Q47-1,"n/a")</f>
        <v>6.7166900661995363</v>
      </c>
      <c r="V47" s="120" t="str">
        <f>IFERROR(O47/R47-1,"n/a")</f>
        <v>n/a</v>
      </c>
      <c r="W47" s="121">
        <f>IFERROR(O47/S47-1,"n/a")</f>
        <v>0.55977248568257343</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'Nov-23'!O49+'Dec-23'!F49</f>
        <v>21</v>
      </c>
      <c r="P49" s="74">
        <f>'Nov-23'!P49+'Dec-23'!G49</f>
        <v>9</v>
      </c>
      <c r="Q49" s="74">
        <f>'Nov-23'!Q49+'Dec-23'!H49</f>
        <v>0</v>
      </c>
      <c r="R49" s="74">
        <f>'Nov-23'!R49+'Dec-23'!I49</f>
        <v>0</v>
      </c>
      <c r="S49" s="74">
        <f>'Nov-23'!S49+'Dec-23'!J49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'Nov-23'!O50+'Dec-23'!F50</f>
        <v>38626</v>
      </c>
      <c r="P50" s="74">
        <f>'Nov-23'!P50+'Dec-23'!G50</f>
        <v>15637</v>
      </c>
      <c r="Q50" s="74">
        <f>'Nov-23'!Q50+'Dec-23'!H50</f>
        <v>0</v>
      </c>
      <c r="R50" s="74">
        <f>'Nov-23'!R50+'Dec-23'!I50</f>
        <v>0</v>
      </c>
      <c r="S50" s="74">
        <f>'Nov-23'!S50+'Dec-23'!J50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368</v>
      </c>
      <c r="G51" s="75">
        <f t="shared" ref="G51:J52" si="10">G37+G40+G43+G46+G49</f>
        <v>273</v>
      </c>
      <c r="H51" s="75">
        <f t="shared" si="10"/>
        <v>207</v>
      </c>
      <c r="I51" s="75">
        <f t="shared" si="10"/>
        <v>6</v>
      </c>
      <c r="J51" s="75">
        <f t="shared" si="10"/>
        <v>277</v>
      </c>
      <c r="K51" s="66">
        <f>IFERROR(F51/G51-1,"n/a")</f>
        <v>0.34798534798534808</v>
      </c>
      <c r="L51" s="66">
        <f>IFERROR(F51/H51-1,"n/a")</f>
        <v>0.77777777777777768</v>
      </c>
      <c r="M51" s="66">
        <f>IFERROR(F51/I51-1,"n/a")</f>
        <v>60.333333333333336</v>
      </c>
      <c r="N51" s="62">
        <f>IFERROR(F51/J51-1,"n/a")</f>
        <v>0.32851985559566788</v>
      </c>
      <c r="O51" s="75">
        <f t="shared" ref="O51:S52" si="11">O37+O40+O43+O46+O49</f>
        <v>3555</v>
      </c>
      <c r="P51" s="75">
        <f t="shared" si="11"/>
        <v>2972</v>
      </c>
      <c r="Q51" s="75">
        <f t="shared" si="11"/>
        <v>1037</v>
      </c>
      <c r="R51" s="75">
        <f t="shared" si="11"/>
        <v>93</v>
      </c>
      <c r="S51" s="75">
        <f t="shared" si="11"/>
        <v>2676</v>
      </c>
      <c r="T51" s="66">
        <f>IFERROR(O51/P51-1,"n/a")</f>
        <v>0.19616419919246297</v>
      </c>
      <c r="U51" s="66">
        <f>IFERROR(O51/Q51-1,"n/a")</f>
        <v>2.4281581485053039</v>
      </c>
      <c r="V51" s="66">
        <f>IFERROR(O51/R51-1,"n/a")</f>
        <v>37.225806451612904</v>
      </c>
      <c r="W51" s="62">
        <f>IFERROR(O51/S51-1,"n/a")</f>
        <v>0.32847533632286985</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1072879</v>
      </c>
      <c r="G52" s="76">
        <f t="shared" si="10"/>
        <v>762932</v>
      </c>
      <c r="H52" s="76">
        <f t="shared" si="10"/>
        <v>307043</v>
      </c>
      <c r="I52" s="76">
        <f t="shared" si="10"/>
        <v>2141</v>
      </c>
      <c r="J52" s="76">
        <f t="shared" si="10"/>
        <v>632077</v>
      </c>
      <c r="K52" s="67">
        <f>IFERROR(F52/G52-1,"n/a")</f>
        <v>0.40625770055522636</v>
      </c>
      <c r="L52" s="67">
        <f>IFERROR(F52/H52-1,"n/a")</f>
        <v>2.4942304498067047</v>
      </c>
      <c r="M52" s="67">
        <f>IFERROR(F52/I52-1,"n/a")</f>
        <v>500.11116300794021</v>
      </c>
      <c r="N52" s="63">
        <f>IFERROR(F52/J52-1,"n/a")</f>
        <v>0.69738655258773852</v>
      </c>
      <c r="O52" s="76">
        <f t="shared" si="11"/>
        <v>10156391</v>
      </c>
      <c r="P52" s="76">
        <f t="shared" si="11"/>
        <v>6695176</v>
      </c>
      <c r="Q52" s="76">
        <f t="shared" si="11"/>
        <v>1538283</v>
      </c>
      <c r="R52" s="76">
        <f t="shared" si="11"/>
        <v>37856</v>
      </c>
      <c r="S52" s="76">
        <f t="shared" si="11"/>
        <v>7338867</v>
      </c>
      <c r="T52" s="67">
        <f>IFERROR(O52/P52-1,"n/a")</f>
        <v>0.51697147319204162</v>
      </c>
      <c r="U52" s="118">
        <f>IFERROR(O52/Q52-1,"n/a")</f>
        <v>5.6024203608828804</v>
      </c>
      <c r="V52" s="118">
        <f>IFERROR(O52/R52-1,"n/a")</f>
        <v>267.29012573964496</v>
      </c>
      <c r="W52" s="119">
        <f>IFERROR(O52/S52-1,"n/a")</f>
        <v>0.38391811706084877</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62566-5A57-4807-8BB9-3113484102BE}">
  <dimension ref="A1:AC66"/>
  <sheetViews>
    <sheetView showGridLines="0" topLeftCell="A10" zoomScaleNormal="100" workbookViewId="0">
      <selection activeCell="X37" sqref="X37"/>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45275</v>
      </c>
      <c r="AB3" s="25"/>
      <c r="AC3" s="9"/>
    </row>
    <row r="4" spans="1:29" ht="15.75">
      <c r="A4" s="9"/>
      <c r="B4" s="11" t="s">
        <v>7</v>
      </c>
      <c r="C4" s="26"/>
      <c r="D4" s="93" t="s">
        <v>27</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8" t="str">
        <f>D4</f>
        <v>November</v>
      </c>
      <c r="G9" s="149"/>
      <c r="H9" s="149"/>
      <c r="I9" s="149"/>
      <c r="J9" s="149"/>
      <c r="K9" s="149"/>
      <c r="L9" s="149"/>
      <c r="M9" s="149"/>
      <c r="N9" s="150"/>
      <c r="O9" s="151" t="str">
        <f>"January to "&amp; D4</f>
        <v>January to November</v>
      </c>
      <c r="P9" s="149"/>
      <c r="Q9" s="149"/>
      <c r="R9" s="149"/>
      <c r="S9" s="149"/>
      <c r="T9" s="149"/>
      <c r="U9" s="149"/>
      <c r="V9" s="149"/>
      <c r="W9" s="149"/>
      <c r="X9" s="156" t="s">
        <v>57</v>
      </c>
      <c r="Y9" s="149"/>
      <c r="Z9" s="149"/>
      <c r="AA9" s="152"/>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30"/>
      <c r="X10" s="29"/>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3" t="s">
        <v>101</v>
      </c>
      <c r="X11" s="140">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26"/>
      <c r="X12" s="33"/>
      <c r="Y12" s="26"/>
      <c r="Z12" s="26"/>
      <c r="AA12" s="32"/>
      <c r="AB12" s="123"/>
      <c r="AC12" s="123"/>
    </row>
    <row r="13" spans="1:29" s="124" customFormat="1" ht="10.5">
      <c r="A13" s="123"/>
      <c r="B13" s="128"/>
      <c r="C13" s="33"/>
      <c r="D13" s="26" t="s">
        <v>5</v>
      </c>
      <c r="E13" s="32"/>
      <c r="F13" s="71">
        <v>165</v>
      </c>
      <c r="G13" s="71">
        <v>144</v>
      </c>
      <c r="H13" s="71">
        <v>115</v>
      </c>
      <c r="I13" s="71">
        <v>0</v>
      </c>
      <c r="J13" s="71">
        <v>172</v>
      </c>
      <c r="K13" s="64">
        <f>IFERROR(F13/G13-1,"n/a")</f>
        <v>0.14583333333333326</v>
      </c>
      <c r="L13" s="64">
        <f t="shared" ref="L13:L28" si="0">IFERROR(F13/H13-1,"n/a")</f>
        <v>0.43478260869565211</v>
      </c>
      <c r="M13" s="64" t="str">
        <f>IFERROR(F13/I13-1,"n/a")</f>
        <v>n/a</v>
      </c>
      <c r="N13" s="60">
        <f>IFERROR(F13/J13-1,"n/a")</f>
        <v>-4.0697674418604612E-2</v>
      </c>
      <c r="O13" s="68">
        <f>'Oct-23'!O13+'Nov-23'!F13</f>
        <v>1401</v>
      </c>
      <c r="P13" s="68">
        <f>'Oct-23'!$P$13+G13</f>
        <v>1301</v>
      </c>
      <c r="Q13" s="68">
        <f>'Oct-23'!Q13+'Nov-23'!H13</f>
        <v>343</v>
      </c>
      <c r="R13" s="68">
        <f>'Oct-23'!R13+'Nov-23'!I13</f>
        <v>551</v>
      </c>
      <c r="S13" s="68">
        <f>'Oct-23'!S13+'Nov-23'!J13</f>
        <v>1384</v>
      </c>
      <c r="T13" s="64">
        <f>IFERROR(O13/P13-1,"n/a")</f>
        <v>7.6863950807071424E-2</v>
      </c>
      <c r="U13" s="64">
        <f>IFERROR(O13/Q13-1,"n/a")</f>
        <v>3.0845481049562684</v>
      </c>
      <c r="V13" s="64">
        <f>IFERROR(O13/R13-1,"n/a")</f>
        <v>1.5426497277676949</v>
      </c>
      <c r="W13" s="64">
        <f>IFERROR(O13/S13-1,"n/a")</f>
        <v>1.2283236994219626E-2</v>
      </c>
      <c r="X13" s="141">
        <v>1486</v>
      </c>
      <c r="Y13" s="68">
        <v>522</v>
      </c>
      <c r="Z13" s="68">
        <v>551</v>
      </c>
      <c r="AA13" s="136">
        <v>1591</v>
      </c>
      <c r="AB13" s="123"/>
      <c r="AC13" s="123"/>
    </row>
    <row r="14" spans="1:29" s="124" customFormat="1" ht="10.5">
      <c r="A14" s="123"/>
      <c r="B14" s="128"/>
      <c r="C14" s="33"/>
      <c r="D14" s="26" t="s">
        <v>11</v>
      </c>
      <c r="E14" s="32"/>
      <c r="F14" s="71">
        <v>497550</v>
      </c>
      <c r="G14" s="71">
        <v>410205</v>
      </c>
      <c r="H14" s="71">
        <v>185964</v>
      </c>
      <c r="I14" s="71">
        <v>0</v>
      </c>
      <c r="J14" s="71">
        <v>421184</v>
      </c>
      <c r="K14" s="64">
        <f>IFERROR(F14/G14-1,"n/a")</f>
        <v>0.2129301203057008</v>
      </c>
      <c r="L14" s="64">
        <f t="shared" si="0"/>
        <v>1.6755178421629995</v>
      </c>
      <c r="M14" s="64" t="str">
        <f>IFERROR(F14/I14-1,"n/a")</f>
        <v>n/a</v>
      </c>
      <c r="N14" s="60">
        <f>IFERROR(F14/J14-1,"n/a")</f>
        <v>0.18131268044370152</v>
      </c>
      <c r="O14" s="68">
        <f>'Oct-23'!$O$14+F14</f>
        <v>4566256</v>
      </c>
      <c r="P14" s="68">
        <f>'Oct-23'!P14+'Nov-23'!G14</f>
        <v>3057387</v>
      </c>
      <c r="Q14" s="68">
        <f>'Oct-23'!Q14+'Nov-23'!H14</f>
        <v>509984</v>
      </c>
      <c r="R14" s="68">
        <f>'Oct-23'!R14+'Nov-23'!I14</f>
        <v>1092884</v>
      </c>
      <c r="S14" s="68">
        <f>'Oct-23'!S14+'Nov-23'!J14</f>
        <v>4064465</v>
      </c>
      <c r="T14" s="64">
        <f>IFERROR(O14/P14-1,"n/a")</f>
        <v>0.49351586828883609</v>
      </c>
      <c r="U14" s="64">
        <f>IFERROR(O14/Q14-1,"n/a")</f>
        <v>7.9537240384012051</v>
      </c>
      <c r="V14" s="64">
        <f>IFERROR(O14/R14-1,"n/a")</f>
        <v>3.1781707848225427</v>
      </c>
      <c r="W14" s="64">
        <f>IFERROR(O14/S14-1,"n/a")</f>
        <v>0.12345806889713651</v>
      </c>
      <c r="X14" s="141">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5"/>
      <c r="X15" s="142"/>
      <c r="Y15" s="43"/>
      <c r="Z15" s="43"/>
      <c r="AA15" s="137"/>
      <c r="AB15" s="123"/>
      <c r="AC15" s="123"/>
    </row>
    <row r="16" spans="1:29" s="124" customFormat="1" ht="10.5">
      <c r="A16" s="123"/>
      <c r="B16" s="128"/>
      <c r="C16" s="33"/>
      <c r="D16" s="26" t="s">
        <v>5</v>
      </c>
      <c r="E16" s="32"/>
      <c r="F16" s="71">
        <v>49</v>
      </c>
      <c r="G16" s="71">
        <v>27</v>
      </c>
      <c r="H16" s="71">
        <v>28</v>
      </c>
      <c r="I16" s="71">
        <v>10</v>
      </c>
      <c r="J16" s="71">
        <v>29</v>
      </c>
      <c r="K16" s="64">
        <f>IFERROR(F16/G16-1,"n/a")</f>
        <v>0.81481481481481488</v>
      </c>
      <c r="L16" s="64">
        <f t="shared" si="0"/>
        <v>0.75</v>
      </c>
      <c r="M16" s="64">
        <f>IFERROR(F16/I16-1,"n/a")</f>
        <v>3.9000000000000004</v>
      </c>
      <c r="N16" s="60">
        <f>IFERROR(F16/J16-1,"n/a")</f>
        <v>0.68965517241379315</v>
      </c>
      <c r="O16" s="68">
        <f>'Oct-23'!$O$16+F16</f>
        <v>561</v>
      </c>
      <c r="P16" s="68">
        <f>'Oct-23'!P16+'Nov-23'!G16</f>
        <v>548</v>
      </c>
      <c r="Q16" s="68">
        <f>'Oct-23'!Q16+'Nov-23'!H16</f>
        <v>197</v>
      </c>
      <c r="R16" s="68">
        <f>'Oct-23'!R16+'Nov-23'!I16</f>
        <v>48</v>
      </c>
      <c r="S16" s="68">
        <f>'Oct-23'!S16+'Nov-23'!J16</f>
        <v>546</v>
      </c>
      <c r="T16" s="64">
        <f>IFERROR(O16/P16-1,"n/a")</f>
        <v>2.3722627737226221E-2</v>
      </c>
      <c r="U16" s="64">
        <f>IFERROR(O16/Q16-1,"n/a")</f>
        <v>1.8477157360406093</v>
      </c>
      <c r="V16" s="64">
        <f>IFERROR(O16/R16-1,"n/a")</f>
        <v>10.6875</v>
      </c>
      <c r="W16" s="64">
        <f>IFERROR(O16/S16-1,"n/a")</f>
        <v>2.7472527472527375E-2</v>
      </c>
      <c r="X16" s="141">
        <v>572</v>
      </c>
      <c r="Y16" s="68">
        <v>202</v>
      </c>
      <c r="Z16" s="68">
        <v>54</v>
      </c>
      <c r="AA16" s="136">
        <v>586</v>
      </c>
      <c r="AB16" s="123"/>
      <c r="AC16" s="123"/>
    </row>
    <row r="17" spans="1:29" s="124" customFormat="1" ht="10.5">
      <c r="A17" s="123"/>
      <c r="B17" s="128"/>
      <c r="C17" s="33"/>
      <c r="D17" s="26" t="s">
        <v>11</v>
      </c>
      <c r="E17" s="32"/>
      <c r="F17" s="71">
        <v>98994</v>
      </c>
      <c r="G17" s="71">
        <v>51003</v>
      </c>
      <c r="H17" s="71">
        <v>29456</v>
      </c>
      <c r="I17" s="71">
        <v>4854</v>
      </c>
      <c r="J17" s="71">
        <v>37844</v>
      </c>
      <c r="K17" s="64">
        <f>IFERROR(F17/G17-1,"n/a")</f>
        <v>0.94094465031468744</v>
      </c>
      <c r="L17" s="64">
        <f t="shared" si="0"/>
        <v>2.3607414448669202</v>
      </c>
      <c r="M17" s="64">
        <f>IFERROR(F17/I17-1,"n/a")</f>
        <v>19.394313967861557</v>
      </c>
      <c r="N17" s="60">
        <f>IFERROR(F17/J17-1,"n/a")</f>
        <v>1.6158439911214457</v>
      </c>
      <c r="O17" s="68">
        <f>'Oct-23'!O17+'Nov-23'!F17</f>
        <v>1629796</v>
      </c>
      <c r="P17" s="68">
        <f>'Oct-23'!P17+'Nov-23'!G17</f>
        <v>903992</v>
      </c>
      <c r="Q17" s="68">
        <f>'Oct-23'!Q17+'Nov-23'!H17</f>
        <v>288787</v>
      </c>
      <c r="R17" s="68">
        <f>'Oct-23'!R17+'Nov-23'!I17</f>
        <v>68534</v>
      </c>
      <c r="S17" s="68">
        <f>'Oct-23'!S17+'Nov-23'!J17</f>
        <v>1342797</v>
      </c>
      <c r="T17" s="64">
        <f>IFERROR(O17/P17-1,"n/a")</f>
        <v>0.80288763617377135</v>
      </c>
      <c r="U17" s="64">
        <f>IFERROR(O17/Q17-1,"n/a")</f>
        <v>4.643591989944146</v>
      </c>
      <c r="V17" s="64">
        <f>IFERROR(O17/R17-1,"n/a")</f>
        <v>22.780838707794672</v>
      </c>
      <c r="W17" s="64">
        <f>IFERROR(O17/S17-1,"n/a")</f>
        <v>0.21373223204996727</v>
      </c>
      <c r="X17" s="141">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4"/>
      <c r="X18" s="142"/>
      <c r="Y18" s="43"/>
      <c r="Z18" s="43"/>
      <c r="AA18" s="137"/>
      <c r="AB18" s="123"/>
      <c r="AC18" s="123"/>
    </row>
    <row r="19" spans="1:29" s="124" customFormat="1" ht="10.5">
      <c r="A19" s="123"/>
      <c r="B19" s="128"/>
      <c r="C19" s="33"/>
      <c r="D19" s="26" t="s">
        <v>5</v>
      </c>
      <c r="E19" s="32"/>
      <c r="F19" s="71">
        <v>39</v>
      </c>
      <c r="G19" s="71">
        <v>39</v>
      </c>
      <c r="H19" s="71">
        <v>13</v>
      </c>
      <c r="I19" s="71">
        <v>1</v>
      </c>
      <c r="J19" s="71">
        <v>15</v>
      </c>
      <c r="K19" s="64">
        <f>IFERROR(F19/G19-1,"n/a")</f>
        <v>0</v>
      </c>
      <c r="L19" s="64">
        <f t="shared" si="0"/>
        <v>2</v>
      </c>
      <c r="M19" s="64">
        <f>IFERROR(F19/I19-1,"n/a")</f>
        <v>38</v>
      </c>
      <c r="N19" s="60">
        <f>IFERROR(F19/J19-1,"n/a")</f>
        <v>1.6</v>
      </c>
      <c r="O19" s="68">
        <f>'Oct-23'!O19+'Nov-23'!F19</f>
        <v>700</v>
      </c>
      <c r="P19" s="68">
        <f>'Oct-23'!P19+'Nov-23'!G19</f>
        <v>649</v>
      </c>
      <c r="Q19" s="68">
        <f>'Oct-23'!Q19+'Nov-23'!H19</f>
        <v>44</v>
      </c>
      <c r="R19" s="68">
        <f>'Oct-23'!R19+'Nov-23'!I19</f>
        <v>10</v>
      </c>
      <c r="S19" s="68">
        <f>'Oct-23'!S19+'Nov-23'!J19</f>
        <v>280</v>
      </c>
      <c r="T19" s="64">
        <f>IFERROR(O19/P19-1,"n/a")</f>
        <v>7.8582434514637978E-2</v>
      </c>
      <c r="U19" s="64">
        <f>IFERROR(O19/Q19-1,"n/a")</f>
        <v>14.909090909090908</v>
      </c>
      <c r="V19" s="64">
        <f>IFERROR(O19/R19-1,"n/a")</f>
        <v>69</v>
      </c>
      <c r="W19" s="64">
        <f>IFERROR(O19/S19-1,"n/a")</f>
        <v>1.5</v>
      </c>
      <c r="X19" s="141">
        <v>658</v>
      </c>
      <c r="Y19" s="68">
        <v>47</v>
      </c>
      <c r="Z19" s="68">
        <v>9</v>
      </c>
      <c r="AA19" s="136">
        <v>290</v>
      </c>
      <c r="AB19" s="123"/>
      <c r="AC19" s="123"/>
    </row>
    <row r="20" spans="1:29" s="124" customFormat="1" ht="10.5">
      <c r="A20" s="123"/>
      <c r="B20" s="128"/>
      <c r="C20" s="33"/>
      <c r="D20" s="26" t="s">
        <v>11</v>
      </c>
      <c r="E20" s="32"/>
      <c r="F20" s="71">
        <v>44881</v>
      </c>
      <c r="G20" s="71">
        <v>43590</v>
      </c>
      <c r="H20" s="71">
        <v>5685</v>
      </c>
      <c r="I20" s="71">
        <v>0</v>
      </c>
      <c r="J20" s="71">
        <v>20135</v>
      </c>
      <c r="K20" s="64">
        <f>IFERROR(F20/G20-1,"n/a")</f>
        <v>2.96168846065612E-2</v>
      </c>
      <c r="L20" s="64">
        <f t="shared" si="0"/>
        <v>6.8946350043975375</v>
      </c>
      <c r="M20" s="64" t="str">
        <f>IFERROR(F20/I20-1,"n/a")</f>
        <v>n/a</v>
      </c>
      <c r="N20" s="60">
        <f t="shared" ref="N20:N28" si="1">IFERROR(F20/J20-1,"n/a")</f>
        <v>1.2290042215048422</v>
      </c>
      <c r="O20" s="68">
        <f>'Oct-23'!O20+'Nov-23'!F20</f>
        <v>1270123</v>
      </c>
      <c r="P20" s="68">
        <f>'Oct-23'!P20+'Nov-23'!G20</f>
        <v>880732</v>
      </c>
      <c r="Q20" s="68">
        <f>'Oct-23'!Q20+'Nov-23'!H20</f>
        <v>16677</v>
      </c>
      <c r="R20" s="68">
        <f>'Oct-23'!R20+'Nov-23'!I20</f>
        <v>10047</v>
      </c>
      <c r="S20" s="68">
        <f>'Oct-23'!S20+'Nov-23'!J20</f>
        <v>575143</v>
      </c>
      <c r="T20" s="64">
        <f>IFERROR(O20/P20-1,"n/a")</f>
        <v>0.44212200760276676</v>
      </c>
      <c r="U20" s="64">
        <f>IFERROR(O20/Q20-1,"n/a")</f>
        <v>75.160160700365779</v>
      </c>
      <c r="V20" s="64">
        <f>IFERROR(O20/R20-1,"n/a")</f>
        <v>125.41813476659699</v>
      </c>
      <c r="W20" s="64">
        <f>IFERROR(O20/S20-1,"n/a")</f>
        <v>1.2083603555985207</v>
      </c>
      <c r="X20" s="141">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4"/>
      <c r="X21" s="142"/>
      <c r="Y21" s="43"/>
      <c r="Z21" s="43"/>
      <c r="AA21" s="137"/>
      <c r="AB21" s="123"/>
      <c r="AC21" s="123"/>
    </row>
    <row r="22" spans="1:29" s="124" customFormat="1" ht="10.5">
      <c r="A22" s="123"/>
      <c r="B22" s="128"/>
      <c r="C22" s="33"/>
      <c r="D22" s="26" t="s">
        <v>5</v>
      </c>
      <c r="E22" s="34"/>
      <c r="F22" s="71">
        <v>210</v>
      </c>
      <c r="G22" s="71">
        <v>130</v>
      </c>
      <c r="H22" s="71">
        <v>67</v>
      </c>
      <c r="I22" s="71">
        <v>0</v>
      </c>
      <c r="J22" s="71">
        <v>95</v>
      </c>
      <c r="K22" s="64">
        <f>IFERROR(F22/G22-1,"n/a")</f>
        <v>0.61538461538461542</v>
      </c>
      <c r="L22" s="64">
        <f t="shared" si="0"/>
        <v>2.1343283582089554</v>
      </c>
      <c r="M22" s="64" t="str">
        <f>IFERROR(F22/I22-1,"n/a")</f>
        <v>n/a</v>
      </c>
      <c r="N22" s="60">
        <f t="shared" si="1"/>
        <v>1.2105263157894739</v>
      </c>
      <c r="O22" s="68">
        <f>'Oct-23'!O22+'Nov-23'!F22</f>
        <v>1371</v>
      </c>
      <c r="P22" s="68">
        <f>'Oct-23'!P22+'Nov-23'!G22</f>
        <v>823</v>
      </c>
      <c r="Q22" s="68">
        <f>'Oct-23'!Q22+'Nov-23'!H22</f>
        <v>258</v>
      </c>
      <c r="R22" s="68">
        <f>'Oct-23'!R22+'Nov-23'!I22</f>
        <v>205</v>
      </c>
      <c r="S22" s="68">
        <f>'Oct-23'!S22+'Nov-23'!J22</f>
        <v>1041</v>
      </c>
      <c r="T22" s="64">
        <f>IFERROR(O22/P22-1,"n/a")</f>
        <v>0.66585662211421637</v>
      </c>
      <c r="U22" s="64">
        <f>IFERROR(O22/Q22-1,"n/a")</f>
        <v>4.3139534883720927</v>
      </c>
      <c r="V22" s="64">
        <f>IFERROR(O22/R22-1,"n/a")</f>
        <v>5.6878048780487802</v>
      </c>
      <c r="W22" s="64">
        <f>IFERROR(O22/S22-1,"n/a")</f>
        <v>0.31700288184438041</v>
      </c>
      <c r="X22" s="141">
        <v>895</v>
      </c>
      <c r="Y22" s="68">
        <v>283</v>
      </c>
      <c r="Z22" s="68">
        <v>43</v>
      </c>
      <c r="AA22" s="136">
        <v>827</v>
      </c>
      <c r="AB22" s="123"/>
      <c r="AC22" s="123"/>
    </row>
    <row r="23" spans="1:29" s="124" customFormat="1" ht="10.5">
      <c r="A23" s="123"/>
      <c r="B23" s="128"/>
      <c r="C23" s="33"/>
      <c r="D23" s="26" t="s">
        <v>11</v>
      </c>
      <c r="E23" s="32"/>
      <c r="F23" s="71">
        <v>507202</v>
      </c>
      <c r="G23" s="71">
        <v>274849</v>
      </c>
      <c r="H23" s="71">
        <v>83507</v>
      </c>
      <c r="I23" s="71">
        <v>0</v>
      </c>
      <c r="J23" s="71">
        <v>263747</v>
      </c>
      <c r="K23" s="64">
        <f>IFERROR(F23/G23-1,"n/a")</f>
        <v>0.84538419277494192</v>
      </c>
      <c r="L23" s="64">
        <f t="shared" si="0"/>
        <v>5.0737662710910465</v>
      </c>
      <c r="M23" s="64" t="str">
        <f>IFERROR(F23/I23-1,"n/a")</f>
        <v>n/a</v>
      </c>
      <c r="N23" s="60">
        <f t="shared" si="1"/>
        <v>0.92306263199202276</v>
      </c>
      <c r="O23" s="68">
        <f>'Oct-23'!O23+'Nov-23'!F23</f>
        <v>4057070</v>
      </c>
      <c r="P23" s="68">
        <f>'Oct-23'!P23+'Nov-23'!G23</f>
        <v>1942201</v>
      </c>
      <c r="Q23" s="68">
        <f>'Oct-23'!Q23+'Nov-23'!H23</f>
        <v>425895</v>
      </c>
      <c r="R23" s="68">
        <f>'Oct-23'!R23+'Nov-23'!I23</f>
        <v>545974</v>
      </c>
      <c r="S23" s="68">
        <f>'Oct-23'!S23+'Nov-23'!J23</f>
        <v>3161914</v>
      </c>
      <c r="T23" s="64">
        <f>IFERROR(O23/P23-1,"n/a")</f>
        <v>1.0889032597552983</v>
      </c>
      <c r="U23" s="64">
        <f>IFERROR(O23/Q23-1,"n/a")</f>
        <v>8.5259864520597795</v>
      </c>
      <c r="V23" s="64">
        <f>IFERROR(O23/R23-1,"n/a")</f>
        <v>6.4308849871971923</v>
      </c>
      <c r="W23" s="64">
        <f>IFERROR(O23/S23-1,"n/a")</f>
        <v>0.28310573911877435</v>
      </c>
      <c r="X23" s="141">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4"/>
      <c r="X24" s="142"/>
      <c r="Y24" s="43"/>
      <c r="Z24" s="43"/>
      <c r="AA24" s="137"/>
      <c r="AB24" s="123"/>
      <c r="AC24" s="123"/>
    </row>
    <row r="25" spans="1:29" s="124" customFormat="1" ht="10.5">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'Oct-23'!O25+'Nov-23'!F25</f>
        <v>21</v>
      </c>
      <c r="P25" s="68">
        <f>'Oct-23'!P25+'Nov-23'!G25</f>
        <v>9</v>
      </c>
      <c r="Q25" s="68">
        <f>'Oct-23'!Q25+'Nov-23'!H25</f>
        <v>0</v>
      </c>
      <c r="R25" s="68">
        <f>'Oct-23'!R25+'Nov-23'!I25</f>
        <v>0</v>
      </c>
      <c r="S25" s="68">
        <f>'Oct-23'!S25+'Nov-23'!J25</f>
        <v>16</v>
      </c>
      <c r="T25" s="64">
        <f>IFERROR(O25/P25-1,"n/a")</f>
        <v>1.3333333333333335</v>
      </c>
      <c r="U25" s="64" t="str">
        <f>IFERROR(O25/Q25-1,"n/a")</f>
        <v>n/a</v>
      </c>
      <c r="V25" s="64" t="str">
        <f>IFERROR(O25/R25-1,"n/a")</f>
        <v>n/a</v>
      </c>
      <c r="W25" s="64">
        <f>IFERROR(O25/S25-1,"n/a")</f>
        <v>0.3125</v>
      </c>
      <c r="X25" s="141">
        <v>9</v>
      </c>
      <c r="Y25" s="68">
        <v>0</v>
      </c>
      <c r="Z25" s="68">
        <v>0</v>
      </c>
      <c r="AA25" s="136">
        <v>16</v>
      </c>
      <c r="AB25" s="123"/>
      <c r="AC25" s="123"/>
    </row>
    <row r="26" spans="1:29" s="124" customFormat="1" ht="10.5">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'Oct-23'!O26+'Nov-23'!F26</f>
        <v>38626</v>
      </c>
      <c r="P26" s="68">
        <f>'Oct-23'!P26+'Nov-23'!G26</f>
        <v>15637</v>
      </c>
      <c r="Q26" s="68">
        <f>'Oct-23'!Q26+'Nov-23'!H26</f>
        <v>0</v>
      </c>
      <c r="R26" s="68">
        <f>'Oct-23'!R26+'Nov-23'!I26</f>
        <v>0</v>
      </c>
      <c r="S26" s="68">
        <f>'Oct-23'!S26+'Nov-23'!J26</f>
        <v>20248</v>
      </c>
      <c r="T26" s="64">
        <f>IFERROR(O26/P26-1,"n/a")</f>
        <v>1.4701669118117286</v>
      </c>
      <c r="U26" s="64" t="str">
        <f>IFERROR(O26/Q26-1,"n/a")</f>
        <v>n/a</v>
      </c>
      <c r="V26" s="64" t="str">
        <f>IFERROR(O26/R26-1,"n/a")</f>
        <v>n/a</v>
      </c>
      <c r="W26" s="64">
        <f>IFERROR(O26/S26-1,"n/a")</f>
        <v>0.90764519952587919</v>
      </c>
      <c r="X26" s="143">
        <v>15637</v>
      </c>
      <c r="Y26" s="144">
        <v>0</v>
      </c>
      <c r="Z26" s="144">
        <v>0</v>
      </c>
      <c r="AA26" s="138">
        <v>20248</v>
      </c>
      <c r="AB26" s="123"/>
      <c r="AC26" s="123"/>
    </row>
    <row r="27" spans="1:29" s="124" customFormat="1" ht="10.9" thickBot="1">
      <c r="A27" s="123"/>
      <c r="B27" s="128"/>
      <c r="C27" s="35" t="s">
        <v>12</v>
      </c>
      <c r="D27" s="36"/>
      <c r="E27" s="37"/>
      <c r="F27" s="75">
        <f t="shared" ref="F27:J28" si="2">F13+F16+F19+F22+F25</f>
        <v>463</v>
      </c>
      <c r="G27" s="75">
        <f t="shared" si="2"/>
        <v>340</v>
      </c>
      <c r="H27" s="75">
        <f t="shared" si="2"/>
        <v>223</v>
      </c>
      <c r="I27" s="75">
        <f t="shared" si="2"/>
        <v>11</v>
      </c>
      <c r="J27" s="75">
        <f t="shared" si="2"/>
        <v>311</v>
      </c>
      <c r="K27" s="66">
        <f>IFERROR(F27/G27-1,"n/a")</f>
        <v>0.36176470588235299</v>
      </c>
      <c r="L27" s="66">
        <f t="shared" si="0"/>
        <v>1.0762331838565022</v>
      </c>
      <c r="M27" s="66">
        <f>IFERROR(F27/I27-1,"n/a")</f>
        <v>41.090909090909093</v>
      </c>
      <c r="N27" s="62">
        <f t="shared" si="1"/>
        <v>0.4887459807073955</v>
      </c>
      <c r="O27" s="75">
        <f t="shared" ref="O27:S28" si="3">O13+O16+O19+O22+O25</f>
        <v>4054</v>
      </c>
      <c r="P27" s="75">
        <f t="shared" si="3"/>
        <v>3330</v>
      </c>
      <c r="Q27" s="75">
        <f t="shared" si="3"/>
        <v>842</v>
      </c>
      <c r="R27" s="75">
        <f t="shared" si="3"/>
        <v>814</v>
      </c>
      <c r="S27" s="75">
        <f t="shared" si="3"/>
        <v>3267</v>
      </c>
      <c r="T27" s="66">
        <f>IFERROR(O27/P27-1,"n/a")</f>
        <v>0.21741741741741749</v>
      </c>
      <c r="U27" s="66">
        <f>IFERROR(O27/Q27-1,"n/a")</f>
        <v>3.8147268408551067</v>
      </c>
      <c r="V27" s="66">
        <f>IFERROR(O27/R27-1,"n/a")</f>
        <v>3.9803439803439806</v>
      </c>
      <c r="W27" s="62">
        <f>IFERROR(O27/S27-1,"n/a")</f>
        <v>0.24089378634833181</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1148627</v>
      </c>
      <c r="G28" s="76">
        <f t="shared" si="2"/>
        <v>779647</v>
      </c>
      <c r="H28" s="76">
        <f t="shared" si="2"/>
        <v>304612</v>
      </c>
      <c r="I28" s="76">
        <f t="shared" si="2"/>
        <v>4854</v>
      </c>
      <c r="J28" s="76">
        <f t="shared" si="2"/>
        <v>742910</v>
      </c>
      <c r="K28" s="67">
        <f>IFERROR(F28/G28-1,"n/a")</f>
        <v>0.47326546501172961</v>
      </c>
      <c r="L28" s="67">
        <f t="shared" si="0"/>
        <v>2.7707870996546426</v>
      </c>
      <c r="M28" s="67">
        <f>IFERROR(F28/I28-1,"n/a")</f>
        <v>235.63514627111661</v>
      </c>
      <c r="N28" s="63">
        <f t="shared" si="1"/>
        <v>0.54611864155819689</v>
      </c>
      <c r="O28" s="76">
        <f t="shared" si="3"/>
        <v>11561871</v>
      </c>
      <c r="P28" s="76">
        <f t="shared" si="3"/>
        <v>6799949</v>
      </c>
      <c r="Q28" s="76">
        <f t="shared" si="3"/>
        <v>1241343</v>
      </c>
      <c r="R28" s="76">
        <f t="shared" si="3"/>
        <v>1717439</v>
      </c>
      <c r="S28" s="76">
        <f t="shared" si="3"/>
        <v>9164567</v>
      </c>
      <c r="T28" s="67">
        <f>IFERROR(O28/P28-1,"n/a")</f>
        <v>0.70028789921806767</v>
      </c>
      <c r="U28" s="67">
        <f>IFERROR(O28/Q28-1,"n/a")</f>
        <v>8.314001851220814</v>
      </c>
      <c r="V28" s="67">
        <f>IFERROR(O28/R28-1,"n/a")</f>
        <v>5.7320417202590601</v>
      </c>
      <c r="W28" s="63">
        <f>IFERROR(O28/S28-1,"n/a")</f>
        <v>0.26158398972913832</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9" t="str">
        <f>F9</f>
        <v>November</v>
      </c>
      <c r="G33" s="149"/>
      <c r="H33" s="149"/>
      <c r="I33" s="149"/>
      <c r="J33" s="149"/>
      <c r="K33" s="149"/>
      <c r="L33" s="149"/>
      <c r="M33" s="149"/>
      <c r="N33" s="150"/>
      <c r="O33" s="153" t="str">
        <f>"April to "&amp;D4&amp;" (YTD)"</f>
        <v>April to November (YTD)</v>
      </c>
      <c r="P33" s="154"/>
      <c r="Q33" s="154"/>
      <c r="R33" s="154"/>
      <c r="S33" s="154"/>
      <c r="T33" s="154"/>
      <c r="U33" s="154"/>
      <c r="V33" s="154"/>
      <c r="W33" s="155"/>
      <c r="X33" s="151" t="s">
        <v>58</v>
      </c>
      <c r="Y33" s="149"/>
      <c r="Z33" s="149"/>
      <c r="AA33" s="152"/>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165</v>
      </c>
      <c r="G37" s="74">
        <f t="shared" si="5"/>
        <v>144</v>
      </c>
      <c r="H37" s="74">
        <f t="shared" si="5"/>
        <v>115</v>
      </c>
      <c r="I37" s="74">
        <f t="shared" si="5"/>
        <v>0</v>
      </c>
      <c r="J37" s="74">
        <f t="shared" si="5"/>
        <v>172</v>
      </c>
      <c r="K37" s="64">
        <f>IFERROR(F37/G37-1,"n/a")</f>
        <v>0.14583333333333326</v>
      </c>
      <c r="L37" s="64">
        <f>IFERROR(F37/H37-1,"n/a")</f>
        <v>0.43478260869565211</v>
      </c>
      <c r="M37" s="64" t="str">
        <f>IFERROR(F37/I37-1,"n/a")</f>
        <v>n/a</v>
      </c>
      <c r="N37" s="60">
        <f>IFERROR(F37/J37-1,"n/a")</f>
        <v>-4.0697674418604612E-2</v>
      </c>
      <c r="O37" s="74">
        <f>'Oct-23'!O37+'Nov-23'!F37</f>
        <v>871</v>
      </c>
      <c r="P37" s="74">
        <f>'Oct-23'!P37+'Nov-23'!G37</f>
        <v>771</v>
      </c>
      <c r="Q37" s="74">
        <f>'Oct-23'!Q37+'Nov-23'!H37</f>
        <v>343</v>
      </c>
      <c r="R37" s="74">
        <f>'Oct-23'!R37+'Nov-23'!I37</f>
        <v>42</v>
      </c>
      <c r="S37" s="74">
        <f>'Oct-23'!S37+'Nov-23'!J37</f>
        <v>868</v>
      </c>
      <c r="T37" s="120">
        <f>IFERROR(O37/P37-1,"n/a")</f>
        <v>0.12970168612191957</v>
      </c>
      <c r="U37" s="120">
        <f>IFERROR(O37/Q37-1,"n/a")</f>
        <v>1.5393586005830904</v>
      </c>
      <c r="V37" s="120">
        <f>IFERROR(O37/R37-1,"n/a")</f>
        <v>19.738095238095237</v>
      </c>
      <c r="W37" s="121">
        <f>IFERROR(O37/S37-1,"n/a")</f>
        <v>3.4562211981565838E-3</v>
      </c>
      <c r="X37" s="89">
        <v>1486</v>
      </c>
      <c r="Y37" s="89">
        <v>1052</v>
      </c>
      <c r="Z37" s="70">
        <v>551</v>
      </c>
      <c r="AA37" s="78">
        <v>1584</v>
      </c>
      <c r="AC37" s="123"/>
    </row>
    <row r="38" spans="1:29" s="124" customFormat="1" ht="10.5">
      <c r="A38" s="123"/>
      <c r="B38" s="123"/>
      <c r="C38" s="33"/>
      <c r="D38" s="26" t="s">
        <v>11</v>
      </c>
      <c r="E38" s="32"/>
      <c r="F38" s="74">
        <f t="shared" si="5"/>
        <v>497550</v>
      </c>
      <c r="G38" s="74">
        <f t="shared" si="5"/>
        <v>410205</v>
      </c>
      <c r="H38" s="74">
        <f t="shared" si="5"/>
        <v>185964</v>
      </c>
      <c r="I38" s="74">
        <f t="shared" si="5"/>
        <v>0</v>
      </c>
      <c r="J38" s="74">
        <f t="shared" si="5"/>
        <v>421184</v>
      </c>
      <c r="K38" s="64">
        <f>IFERROR(F38/G38-1,"n/a")</f>
        <v>0.2129301203057008</v>
      </c>
      <c r="L38" s="64">
        <f>IFERROR(F38/H38-1,"n/a")</f>
        <v>1.6755178421629995</v>
      </c>
      <c r="M38" s="64" t="str">
        <f>IFERROR(F38/I38-1,"n/a")</f>
        <v>n/a</v>
      </c>
      <c r="N38" s="60">
        <f>IFERROR(F38/J38-1,"n/a")</f>
        <v>0.18131268044370152</v>
      </c>
      <c r="O38" s="74">
        <f>'Oct-23'!O38+'Nov-23'!F38</f>
        <v>3028072</v>
      </c>
      <c r="P38" s="74">
        <f>'Oct-23'!P38+'Nov-23'!G38</f>
        <v>2297729</v>
      </c>
      <c r="Q38" s="74">
        <f>'Oct-23'!Q38+'Nov-23'!H38</f>
        <v>509984</v>
      </c>
      <c r="R38" s="74">
        <f>'Oct-23'!R38+'Nov-23'!I38</f>
        <v>0</v>
      </c>
      <c r="S38" s="74">
        <f>'Oct-23'!S38+'Nov-23'!J38</f>
        <v>2613361</v>
      </c>
      <c r="T38" s="120">
        <f>IFERROR(O38/P38-1,"n/a")</f>
        <v>0.31785428133604965</v>
      </c>
      <c r="U38" s="120">
        <f>IFERROR(O38/Q38-1,"n/a")</f>
        <v>4.9375823555248788</v>
      </c>
      <c r="V38" s="120" t="str">
        <f>IFERROR(O38/R38-1,"n/a")</f>
        <v>n/a</v>
      </c>
      <c r="W38" s="121">
        <f>IFERROR(O38/S38-1,"n/a")</f>
        <v>0.15868875367773527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49</v>
      </c>
      <c r="G40" s="74">
        <f t="shared" si="6"/>
        <v>27</v>
      </c>
      <c r="H40" s="74">
        <f t="shared" si="6"/>
        <v>28</v>
      </c>
      <c r="I40" s="74">
        <f t="shared" si="6"/>
        <v>10</v>
      </c>
      <c r="J40" s="74">
        <f t="shared" si="6"/>
        <v>29</v>
      </c>
      <c r="K40" s="64">
        <f>IFERROR(F40/G40-1,"n/a")</f>
        <v>0.81481481481481488</v>
      </c>
      <c r="L40" s="64">
        <f>IFERROR(F40/H40-1,"n/a")</f>
        <v>0.75</v>
      </c>
      <c r="M40" s="64">
        <f>IFERROR(F40/I40-1,"n/a")</f>
        <v>3.9000000000000004</v>
      </c>
      <c r="N40" s="60">
        <f>IFERROR(F40/J40-1,"n/a")</f>
        <v>0.68965517241379315</v>
      </c>
      <c r="O40" s="74">
        <f>'Oct-23'!O40+'Nov-23'!F40</f>
        <v>534</v>
      </c>
      <c r="P40" s="74">
        <f>'Oct-23'!P40+'Nov-23'!G40</f>
        <v>512</v>
      </c>
      <c r="Q40" s="74">
        <f>'Oct-23'!Q40+'Nov-23'!H40</f>
        <v>185</v>
      </c>
      <c r="R40" s="74">
        <f>'Oct-23'!R40+'Nov-23'!I40</f>
        <v>38</v>
      </c>
      <c r="S40" s="74">
        <f>'Oct-23'!S40+'Nov-23'!J40</f>
        <v>523</v>
      </c>
      <c r="T40" s="120">
        <f>IFERROR(O40/P40-1,"n/a")</f>
        <v>4.296875E-2</v>
      </c>
      <c r="U40" s="120">
        <f>IFERROR(O40/Q40-1,"n/a")</f>
        <v>1.8864864864864863</v>
      </c>
      <c r="V40" s="120">
        <f>IFERROR(O40/R40-1,"n/a")</f>
        <v>13.052631578947368</v>
      </c>
      <c r="W40" s="121">
        <f>IFERROR(O40/S40-1,"n/a")</f>
        <v>2.1032504780114758E-2</v>
      </c>
      <c r="X40" s="89">
        <v>563</v>
      </c>
      <c r="Y40" s="89">
        <v>226</v>
      </c>
      <c r="Z40" s="70">
        <v>66</v>
      </c>
      <c r="AA40" s="78">
        <v>573</v>
      </c>
      <c r="AC40" s="123"/>
    </row>
    <row r="41" spans="1:29" s="124" customFormat="1" ht="10.5">
      <c r="A41" s="123"/>
      <c r="B41" s="123"/>
      <c r="C41" s="33"/>
      <c r="D41" s="26" t="s">
        <v>11</v>
      </c>
      <c r="E41" s="32"/>
      <c r="F41" s="74">
        <f t="shared" si="6"/>
        <v>98994</v>
      </c>
      <c r="G41" s="74">
        <f t="shared" si="6"/>
        <v>51003</v>
      </c>
      <c r="H41" s="74">
        <f t="shared" si="6"/>
        <v>29456</v>
      </c>
      <c r="I41" s="74">
        <f t="shared" si="6"/>
        <v>4854</v>
      </c>
      <c r="J41" s="74">
        <f t="shared" si="6"/>
        <v>37844</v>
      </c>
      <c r="K41" s="64">
        <f>IFERROR(F41/G41-1,"n/a")</f>
        <v>0.94094465031468744</v>
      </c>
      <c r="L41" s="64">
        <f>IFERROR(F41/H41-1,"n/a")</f>
        <v>2.3607414448669202</v>
      </c>
      <c r="M41" s="64">
        <f>IFERROR(F41/I41-1,"n/a")</f>
        <v>19.394313967861557</v>
      </c>
      <c r="N41" s="60">
        <f>IFERROR(F41/J41-1,"n/a")</f>
        <v>1.6158439911214457</v>
      </c>
      <c r="O41" s="74">
        <f>'Oct-23'!O41+'Nov-23'!F41</f>
        <v>1546741</v>
      </c>
      <c r="P41" s="74">
        <f>'Oct-23'!P41+'Nov-23'!G41</f>
        <v>867484</v>
      </c>
      <c r="Q41" s="74">
        <f>'Oct-23'!Q41+'Nov-23'!H41</f>
        <v>278684</v>
      </c>
      <c r="R41" s="74">
        <f>'Oct-23'!R41+'Nov-23'!I41</f>
        <v>27421</v>
      </c>
      <c r="S41" s="74">
        <f>'Oct-23'!S41+'Nov-23'!J41</f>
        <v>1262423</v>
      </c>
      <c r="T41" s="120">
        <f>IFERROR(O41/P41-1,"n/a")</f>
        <v>0.78301962918048051</v>
      </c>
      <c r="U41" s="120">
        <f>IFERROR(O41/Q41-1,"n/a")</f>
        <v>4.5501607555510901</v>
      </c>
      <c r="V41" s="120">
        <f>IFERROR(O41/R41-1,"n/a")</f>
        <v>55.40716968746581</v>
      </c>
      <c r="W41" s="121">
        <f>IFERROR(O41/S41-1,"n/a")</f>
        <v>0.22521611219060489</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39</v>
      </c>
      <c r="G43" s="74">
        <f t="shared" si="7"/>
        <v>39</v>
      </c>
      <c r="H43" s="74">
        <f t="shared" si="7"/>
        <v>13</v>
      </c>
      <c r="I43" s="74">
        <f t="shared" si="7"/>
        <v>1</v>
      </c>
      <c r="J43" s="74">
        <f t="shared" si="7"/>
        <v>15</v>
      </c>
      <c r="K43" s="64">
        <f>IFERROR(F43/G43-1,"n/a")</f>
        <v>0</v>
      </c>
      <c r="L43" s="64">
        <f>IFERROR(F43/H43-1,"n/a")</f>
        <v>2</v>
      </c>
      <c r="M43" s="64">
        <f>IFERROR(F43/I43-1,"n/a")</f>
        <v>38</v>
      </c>
      <c r="N43" s="60">
        <f>IFERROR(F43/J43-1,"n/a")</f>
        <v>1.6</v>
      </c>
      <c r="O43" s="74">
        <f>'Oct-23'!O43+'Nov-23'!F43</f>
        <v>677</v>
      </c>
      <c r="P43" s="74">
        <f>'Oct-23'!P43+'Nov-23'!G43</f>
        <v>637</v>
      </c>
      <c r="Q43" s="74">
        <f>'Oct-23'!Q43+'Nov-23'!H43</f>
        <v>44</v>
      </c>
      <c r="R43" s="74">
        <f>'Oct-23'!R43+'Nov-23'!I43</f>
        <v>7</v>
      </c>
      <c r="S43" s="74">
        <f>'Oct-23'!S43+'Nov-23'!J43</f>
        <v>274</v>
      </c>
      <c r="T43" s="120">
        <f>IFERROR(O43/P43-1,"n/a")</f>
        <v>6.279434850863419E-2</v>
      </c>
      <c r="U43" s="120">
        <f>IFERROR(O43/Q43-1,"n/a")</f>
        <v>14.386363636363637</v>
      </c>
      <c r="V43" s="120">
        <f>IFERROR(O43/R43-1,"n/a")</f>
        <v>95.714285714285708</v>
      </c>
      <c r="W43" s="121">
        <f>IFERROR(O43/S43-1,"n/a")</f>
        <v>1.4708029197080292</v>
      </c>
      <c r="X43" s="89">
        <v>669</v>
      </c>
      <c r="Y43" s="89">
        <v>59</v>
      </c>
      <c r="Z43" s="70">
        <v>9</v>
      </c>
      <c r="AA43" s="78">
        <v>287</v>
      </c>
      <c r="AC43" s="123"/>
    </row>
    <row r="44" spans="1:29" s="124" customFormat="1" ht="10.5">
      <c r="A44" s="123"/>
      <c r="B44" s="123"/>
      <c r="C44" s="33"/>
      <c r="D44" s="26" t="s">
        <v>11</v>
      </c>
      <c r="E44" s="32"/>
      <c r="F44" s="74">
        <f t="shared" si="7"/>
        <v>44881</v>
      </c>
      <c r="G44" s="74">
        <f t="shared" si="7"/>
        <v>43590</v>
      </c>
      <c r="H44" s="74">
        <f t="shared" si="7"/>
        <v>5685</v>
      </c>
      <c r="I44" s="74">
        <f t="shared" si="7"/>
        <v>0</v>
      </c>
      <c r="J44" s="74">
        <f t="shared" si="7"/>
        <v>20135</v>
      </c>
      <c r="K44" s="64">
        <f>IFERROR(F44/G44-1,"n/a")</f>
        <v>2.96168846065612E-2</v>
      </c>
      <c r="L44" s="64">
        <f>IFERROR(F44/H44-1,"n/a")</f>
        <v>6.8946350043975375</v>
      </c>
      <c r="M44" s="64" t="str">
        <f>IFERROR(F44/I44-1,"n/a")</f>
        <v>n/a</v>
      </c>
      <c r="N44" s="60">
        <f>IFERROR(F44/J44-1,"n/a")</f>
        <v>1.2290042215048422</v>
      </c>
      <c r="O44" s="74">
        <f>'Oct-23'!O44+'Nov-23'!F44</f>
        <v>1249277</v>
      </c>
      <c r="P44" s="74">
        <f>'Oct-23'!P44+'Nov-23'!G44</f>
        <v>877647</v>
      </c>
      <c r="Q44" s="74">
        <f>'Oct-23'!Q44+'Nov-23'!H44</f>
        <v>16677</v>
      </c>
      <c r="R44" s="74">
        <f>'Oct-23'!R44+'Nov-23'!I44</f>
        <v>8294</v>
      </c>
      <c r="S44" s="74">
        <f>'Oct-23'!S44+'Nov-23'!J44</f>
        <v>568659</v>
      </c>
      <c r="T44" s="120">
        <f>IFERROR(O44/P44-1,"n/a")</f>
        <v>0.42343903642352787</v>
      </c>
      <c r="U44" s="120">
        <f>IFERROR(O44/Q44-1,"n/a")</f>
        <v>73.91017569107153</v>
      </c>
      <c r="V44" s="120">
        <f>IFERROR(O44/R44-1,"n/a")</f>
        <v>149.62418615866892</v>
      </c>
      <c r="W44" s="121">
        <f>IFERROR(O44/S44-1,"n/a")</f>
        <v>1.1968824902094224</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210</v>
      </c>
      <c r="G46" s="74">
        <f t="shared" si="8"/>
        <v>130</v>
      </c>
      <c r="H46" s="74">
        <f t="shared" si="8"/>
        <v>67</v>
      </c>
      <c r="I46" s="74">
        <f t="shared" si="8"/>
        <v>0</v>
      </c>
      <c r="J46" s="74">
        <f t="shared" si="8"/>
        <v>95</v>
      </c>
      <c r="K46" s="64">
        <f>IFERROR(F46/G46-1,"n/a")</f>
        <v>0.61538461538461542</v>
      </c>
      <c r="L46" s="64">
        <f>IFERROR(F46/H46-1,"n/a")</f>
        <v>2.1343283582089554</v>
      </c>
      <c r="M46" s="64" t="str">
        <f>IFERROR(F46/I46-1,"n/a")</f>
        <v>n/a</v>
      </c>
      <c r="N46" s="60">
        <f>IFERROR(F46/J46-1,"n/a")</f>
        <v>1.2105263157894739</v>
      </c>
      <c r="O46" s="74">
        <f>'Oct-23'!O46+'Nov-23'!F46</f>
        <v>1084</v>
      </c>
      <c r="P46" s="74">
        <f>'Oct-23'!P46+'Nov-23'!G46</f>
        <v>770</v>
      </c>
      <c r="Q46" s="74">
        <f>'Oct-23'!Q46+'Nov-23'!H46</f>
        <v>258</v>
      </c>
      <c r="R46" s="74">
        <f>'Oct-23'!R46+'Nov-23'!I46</f>
        <v>0</v>
      </c>
      <c r="S46" s="74">
        <f>'Oct-23'!S46+'Nov-23'!J46</f>
        <v>718</v>
      </c>
      <c r="T46" s="120">
        <f>IFERROR(O46/P46-1,"n/a")</f>
        <v>0.40779220779220782</v>
      </c>
      <c r="U46" s="120">
        <f>IFERROR(O46/Q46-1,"n/a")</f>
        <v>3.2015503875968996</v>
      </c>
      <c r="V46" s="120" t="str">
        <f>IFERROR(O46/R46-1,"n/a")</f>
        <v>n/a</v>
      </c>
      <c r="W46" s="121">
        <f>IFERROR(O46/S46-1,"n/a")</f>
        <v>0.50974930362116999</v>
      </c>
      <c r="X46" s="89">
        <v>1129</v>
      </c>
      <c r="Y46" s="89">
        <v>336</v>
      </c>
      <c r="Z46" s="84">
        <v>43</v>
      </c>
      <c r="AA46" s="78">
        <v>781</v>
      </c>
      <c r="AC46" s="123"/>
    </row>
    <row r="47" spans="1:29" s="124" customFormat="1" ht="10.5">
      <c r="A47" s="123"/>
      <c r="B47" s="123"/>
      <c r="C47" s="33"/>
      <c r="D47" s="26" t="s">
        <v>11</v>
      </c>
      <c r="E47" s="32"/>
      <c r="F47" s="74">
        <f t="shared" si="8"/>
        <v>507202</v>
      </c>
      <c r="G47" s="74">
        <f t="shared" si="8"/>
        <v>274849</v>
      </c>
      <c r="H47" s="74">
        <f t="shared" si="8"/>
        <v>83507</v>
      </c>
      <c r="I47" s="74">
        <f t="shared" si="8"/>
        <v>0</v>
      </c>
      <c r="J47" s="74">
        <f t="shared" si="8"/>
        <v>263747</v>
      </c>
      <c r="K47" s="64">
        <f>IFERROR(F47/G47-1,"n/a")</f>
        <v>0.84538419277494192</v>
      </c>
      <c r="L47" s="64">
        <f>IFERROR(F47/H47-1,"n/a")</f>
        <v>5.0737662710910465</v>
      </c>
      <c r="M47" s="64" t="str">
        <f>IFERROR(F47/I47-1,"n/a")</f>
        <v>n/a</v>
      </c>
      <c r="N47" s="60">
        <f>IFERROR(F47/J47-1,"n/a")</f>
        <v>0.92306263199202276</v>
      </c>
      <c r="O47" s="74">
        <f>'Oct-23'!O47+'Nov-23'!F47</f>
        <v>3220796</v>
      </c>
      <c r="P47" s="74">
        <f>'Oct-23'!P47+'Nov-23'!G47</f>
        <v>1873747</v>
      </c>
      <c r="Q47" s="74">
        <f>'Oct-23'!Q47+'Nov-23'!H47</f>
        <v>425895</v>
      </c>
      <c r="R47" s="74">
        <f>'Oct-23'!R47+'Nov-23'!I47</f>
        <v>0</v>
      </c>
      <c r="S47" s="74">
        <f>'Oct-23'!S47+'Nov-23'!J47</f>
        <v>2242099</v>
      </c>
      <c r="T47" s="120">
        <f>IFERROR(O47/P47-1,"n/a")</f>
        <v>0.71890655462023423</v>
      </c>
      <c r="U47" s="120">
        <f>IFERROR(O47/Q47-1,"n/a")</f>
        <v>6.5624179668697682</v>
      </c>
      <c r="V47" s="120" t="str">
        <f>IFERROR(O47/R47-1,"n/a")</f>
        <v>n/a</v>
      </c>
      <c r="W47" s="121">
        <f>IFERROR(O47/S47-1,"n/a")</f>
        <v>0.43650927100007619</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'Oct-23'!O49+'Nov-23'!F49</f>
        <v>21</v>
      </c>
      <c r="P49" s="74">
        <f>'Oct-23'!P49+'Nov-23'!G49</f>
        <v>9</v>
      </c>
      <c r="Q49" s="74">
        <f>'Oct-23'!Q49+'Nov-23'!H49</f>
        <v>0</v>
      </c>
      <c r="R49" s="74">
        <f>'Oct-23'!R49+'Nov-23'!I49</f>
        <v>0</v>
      </c>
      <c r="S49" s="74">
        <f>'Oct-23'!S49+'Nov-23'!J49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'Oct-23'!O50+'Nov-23'!F50</f>
        <v>38626</v>
      </c>
      <c r="P50" s="74">
        <f>'Oct-23'!P50+'Nov-23'!G50</f>
        <v>15637</v>
      </c>
      <c r="Q50" s="74">
        <f>'Oct-23'!Q50+'Nov-23'!H50</f>
        <v>0</v>
      </c>
      <c r="R50" s="74">
        <f>'Oct-23'!R50+'Nov-23'!I50</f>
        <v>0</v>
      </c>
      <c r="S50" s="74">
        <f>'Oct-23'!S50+'Nov-23'!J50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463</v>
      </c>
      <c r="G51" s="75">
        <f t="shared" ref="G51:J52" si="10">G37+G40+G43+G46+G49</f>
        <v>340</v>
      </c>
      <c r="H51" s="75">
        <f t="shared" si="10"/>
        <v>223</v>
      </c>
      <c r="I51" s="75">
        <f t="shared" si="10"/>
        <v>11</v>
      </c>
      <c r="J51" s="75">
        <f t="shared" si="10"/>
        <v>311</v>
      </c>
      <c r="K51" s="66">
        <f>IFERROR(F51/G51-1,"n/a")</f>
        <v>0.36176470588235299</v>
      </c>
      <c r="L51" s="66">
        <f>IFERROR(F51/H51-1,"n/a")</f>
        <v>1.0762331838565022</v>
      </c>
      <c r="M51" s="66">
        <f>IFERROR(F51/I51-1,"n/a")</f>
        <v>41.090909090909093</v>
      </c>
      <c r="N51" s="62">
        <f>IFERROR(F51/J51-1,"n/a")</f>
        <v>0.4887459807073955</v>
      </c>
      <c r="O51" s="75">
        <f t="shared" ref="O51:S52" si="11">O37+O40+O43+O46+O49</f>
        <v>3187</v>
      </c>
      <c r="P51" s="75">
        <f t="shared" si="11"/>
        <v>2699</v>
      </c>
      <c r="Q51" s="75">
        <f t="shared" si="11"/>
        <v>830</v>
      </c>
      <c r="R51" s="75">
        <f t="shared" si="11"/>
        <v>87</v>
      </c>
      <c r="S51" s="75">
        <f t="shared" si="11"/>
        <v>2399</v>
      </c>
      <c r="T51" s="66">
        <f>IFERROR(O51/P51-1,"n/a")</f>
        <v>0.1808077065579845</v>
      </c>
      <c r="U51" s="66">
        <f>IFERROR(O51/Q51-1,"n/a")</f>
        <v>2.8397590361445784</v>
      </c>
      <c r="V51" s="66">
        <f>IFERROR(O51/R51-1,"n/a")</f>
        <v>35.632183908045974</v>
      </c>
      <c r="W51" s="62">
        <f>IFERROR(O51/S51-1,"n/a")</f>
        <v>0.32847019591496451</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1148627</v>
      </c>
      <c r="G52" s="76">
        <f t="shared" si="10"/>
        <v>779647</v>
      </c>
      <c r="H52" s="76">
        <f t="shared" si="10"/>
        <v>304612</v>
      </c>
      <c r="I52" s="76">
        <f t="shared" si="10"/>
        <v>4854</v>
      </c>
      <c r="J52" s="76">
        <f t="shared" si="10"/>
        <v>742910</v>
      </c>
      <c r="K52" s="67">
        <f>IFERROR(F52/G52-1,"n/a")</f>
        <v>0.47326546501172961</v>
      </c>
      <c r="L52" s="67">
        <f>IFERROR(F52/H52-1,"n/a")</f>
        <v>2.7707870996546426</v>
      </c>
      <c r="M52" s="67">
        <f>IFERROR(F52/I52-1,"n/a")</f>
        <v>235.63514627111661</v>
      </c>
      <c r="N52" s="63">
        <f>IFERROR(F52/J52-1,"n/a")</f>
        <v>0.54611864155819689</v>
      </c>
      <c r="O52" s="76">
        <f t="shared" si="11"/>
        <v>9083512</v>
      </c>
      <c r="P52" s="76">
        <f t="shared" si="11"/>
        <v>5932244</v>
      </c>
      <c r="Q52" s="76">
        <f t="shared" si="11"/>
        <v>1231240</v>
      </c>
      <c r="R52" s="76">
        <f t="shared" si="11"/>
        <v>35715</v>
      </c>
      <c r="S52" s="76">
        <f t="shared" si="11"/>
        <v>6706790</v>
      </c>
      <c r="T52" s="67">
        <f>IFERROR(O52/P52-1,"n/a")</f>
        <v>0.53121011205877577</v>
      </c>
      <c r="U52" s="118">
        <f>IFERROR(O52/Q52-1,"n/a")</f>
        <v>6.377531594165232</v>
      </c>
      <c r="V52" s="118">
        <f>IFERROR(O52/R52-1,"n/a")</f>
        <v>253.33324933501331</v>
      </c>
      <c r="W52" s="119">
        <f>IFERROR(O52/S52-1,"n/a")</f>
        <v>0.3543754911067738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E38A6-CE2A-402A-800B-FA87C6295727}">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24</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8" t="str">
        <f>D4</f>
        <v>October</v>
      </c>
      <c r="G9" s="149"/>
      <c r="H9" s="149"/>
      <c r="I9" s="149"/>
      <c r="J9" s="149"/>
      <c r="K9" s="149"/>
      <c r="L9" s="149"/>
      <c r="M9" s="149"/>
      <c r="N9" s="150"/>
      <c r="O9" s="151" t="str">
        <f>"January to "&amp; D4</f>
        <v>January to October</v>
      </c>
      <c r="P9" s="149"/>
      <c r="Q9" s="149"/>
      <c r="R9" s="149"/>
      <c r="S9" s="149"/>
      <c r="T9" s="149"/>
      <c r="U9" s="149"/>
      <c r="V9" s="149"/>
      <c r="W9" s="150"/>
      <c r="X9" s="151" t="s">
        <v>57</v>
      </c>
      <c r="Y9" s="149"/>
      <c r="Z9" s="149"/>
      <c r="AA9" s="152"/>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81</v>
      </c>
      <c r="G13" s="71">
        <v>78</v>
      </c>
      <c r="H13" s="71">
        <v>89</v>
      </c>
      <c r="I13" s="71">
        <v>0</v>
      </c>
      <c r="J13" s="71">
        <v>110</v>
      </c>
      <c r="K13" s="64">
        <f>IFERROR(F13/G13-1,"n/a")</f>
        <v>3.8461538461538547E-2</v>
      </c>
      <c r="L13" s="64">
        <f t="shared" ref="L13:L28" si="0">IFERROR(F13/H13-1,"n/a")</f>
        <v>-8.98876404494382E-2</v>
      </c>
      <c r="M13" s="64" t="str">
        <f>IFERROR(F13/I13-1,"n/a")</f>
        <v>n/a</v>
      </c>
      <c r="N13" s="60">
        <f>IFERROR(F13/J13-1,"n/a")</f>
        <v>-0.26363636363636367</v>
      </c>
      <c r="O13" s="68">
        <f>'Sep-23'!O13+'Oct-23'!F13</f>
        <v>1236</v>
      </c>
      <c r="P13" s="68">
        <f>'Sep-23'!$P$13+G13</f>
        <v>1157</v>
      </c>
      <c r="Q13" s="68">
        <f>'Sep-23'!Q13+'Oct-23'!H13</f>
        <v>228</v>
      </c>
      <c r="R13" s="68">
        <f>'Sep-23'!R13+'Oct-23'!I13</f>
        <v>551</v>
      </c>
      <c r="S13" s="68">
        <f>'Sep-23'!S13+'Oct-23'!J13</f>
        <v>1212</v>
      </c>
      <c r="T13" s="64">
        <f>IFERROR(O13/P13-1,"n/a")</f>
        <v>6.8280034572169468E-2</v>
      </c>
      <c r="U13" s="64">
        <f>IFERROR(O13/Q13-1,"n/a")</f>
        <v>4.4210526315789478</v>
      </c>
      <c r="V13" s="64">
        <f>IFERROR(O13/R13-1,"n/a")</f>
        <v>1.2431941923774956</v>
      </c>
      <c r="W13" s="60">
        <f>IFERROR(O13/S13-1,"n/a")</f>
        <v>1.980198019801982E-2</v>
      </c>
      <c r="X13" s="68">
        <v>1486</v>
      </c>
      <c r="Y13" s="68">
        <v>522</v>
      </c>
      <c r="Z13" s="68">
        <v>551</v>
      </c>
      <c r="AA13" s="68">
        <v>1591</v>
      </c>
      <c r="AB13" s="123"/>
      <c r="AC13" s="123"/>
    </row>
    <row r="14" spans="1:29" s="124" customFormat="1" ht="10.5">
      <c r="A14" s="123"/>
      <c r="B14" s="128"/>
      <c r="C14" s="33"/>
      <c r="D14" s="26" t="s">
        <v>11</v>
      </c>
      <c r="E14" s="32"/>
      <c r="F14" s="71">
        <v>282162</v>
      </c>
      <c r="G14" s="71">
        <v>268578</v>
      </c>
      <c r="H14" s="71">
        <v>143120</v>
      </c>
      <c r="I14" s="71">
        <v>0</v>
      </c>
      <c r="J14" s="71">
        <v>299863</v>
      </c>
      <c r="K14" s="64">
        <f>IFERROR(F14/G14-1,"n/a")</f>
        <v>5.0577485870026528E-2</v>
      </c>
      <c r="L14" s="64">
        <f t="shared" si="0"/>
        <v>0.97150642817216326</v>
      </c>
      <c r="M14" s="64" t="str">
        <f>IFERROR(F14/I14-1,"n/a")</f>
        <v>n/a</v>
      </c>
      <c r="N14" s="60">
        <f>IFERROR(F14/J14-1,"n/a")</f>
        <v>-5.9030290499328064E-2</v>
      </c>
      <c r="O14" s="68">
        <f>'Sep-23'!$O$14+F14</f>
        <v>4068706</v>
      </c>
      <c r="P14" s="68">
        <f>'Sep-23'!P14+'Oct-23'!G14</f>
        <v>2647182</v>
      </c>
      <c r="Q14" s="68">
        <f>'Sep-23'!Q14+'Oct-23'!H14</f>
        <v>324020</v>
      </c>
      <c r="R14" s="68">
        <f>'Sep-23'!R14+'Oct-23'!I14</f>
        <v>1092884</v>
      </c>
      <c r="S14" s="68">
        <f>'Sep-23'!S14+'Oct-23'!J14</f>
        <v>3643281</v>
      </c>
      <c r="T14" s="64">
        <f>IFERROR(O14/P14-1,"n/a")</f>
        <v>0.53699518960162163</v>
      </c>
      <c r="U14" s="64">
        <f>IFERROR(O14/Q14-1,"n/a")</f>
        <v>11.556959446947719</v>
      </c>
      <c r="V14" s="64">
        <f>IFERROR(O14/R14-1,"n/a")</f>
        <v>2.7229074631891401</v>
      </c>
      <c r="W14" s="60">
        <f>IFERROR(O14/S14-1,"n/a")</f>
        <v>0.1167697468298492</v>
      </c>
      <c r="X14" s="68">
        <v>3592413</v>
      </c>
      <c r="Y14" s="68">
        <v>768312</v>
      </c>
      <c r="Z14" s="68">
        <v>1092884</v>
      </c>
      <c r="AA14" s="6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43"/>
      <c r="AB15" s="123"/>
      <c r="AC15" s="123"/>
    </row>
    <row r="16" spans="1:29" s="124" customFormat="1" ht="10.5">
      <c r="A16" s="123"/>
      <c r="B16" s="128"/>
      <c r="C16" s="33"/>
      <c r="D16" s="26" t="s">
        <v>5</v>
      </c>
      <c r="E16" s="32"/>
      <c r="F16" s="71">
        <v>87</v>
      </c>
      <c r="G16" s="71">
        <v>89</v>
      </c>
      <c r="H16" s="71">
        <v>33</v>
      </c>
      <c r="I16" s="71">
        <v>17</v>
      </c>
      <c r="J16" s="71">
        <v>114</v>
      </c>
      <c r="K16" s="64">
        <f>IFERROR(F16/G16-1,"n/a")</f>
        <v>-2.2471910112359605E-2</v>
      </c>
      <c r="L16" s="64">
        <f t="shared" si="0"/>
        <v>1.6363636363636362</v>
      </c>
      <c r="M16" s="64">
        <f>IFERROR(F16/I16-1,"n/a")</f>
        <v>4.117647058823529</v>
      </c>
      <c r="N16" s="60">
        <f>IFERROR(F16/J16-1,"n/a")</f>
        <v>-0.23684210526315785</v>
      </c>
      <c r="O16" s="68">
        <f>'Sep-23'!$O$16+F16</f>
        <v>512</v>
      </c>
      <c r="P16" s="68">
        <f>'Sep-23'!P16+'Oct-23'!G16</f>
        <v>521</v>
      </c>
      <c r="Q16" s="68">
        <f>'Sep-23'!Q16+'Oct-23'!H16</f>
        <v>169</v>
      </c>
      <c r="R16" s="68">
        <f>'Sep-23'!R16+'Oct-23'!I16</f>
        <v>38</v>
      </c>
      <c r="S16" s="68">
        <f>'Sep-23'!S16+'Oct-23'!J16</f>
        <v>517</v>
      </c>
      <c r="T16" s="64">
        <f>IFERROR(O16/P16-1,"n/a")</f>
        <v>-1.7274472168905985E-2</v>
      </c>
      <c r="U16" s="64">
        <f>IFERROR(O16/Q16-1,"n/a")</f>
        <v>2.029585798816568</v>
      </c>
      <c r="V16" s="64">
        <f>IFERROR(O16/R16-1,"n/a")</f>
        <v>12.473684210526315</v>
      </c>
      <c r="W16" s="60">
        <f>IFERROR(O16/S16-1,"n/a")</f>
        <v>-9.6711798839458352E-3</v>
      </c>
      <c r="X16" s="68">
        <v>572</v>
      </c>
      <c r="Y16" s="68">
        <v>202</v>
      </c>
      <c r="Z16" s="68">
        <v>54</v>
      </c>
      <c r="AA16" s="68">
        <v>586</v>
      </c>
      <c r="AB16" s="123"/>
      <c r="AC16" s="123"/>
    </row>
    <row r="17" spans="1:29" s="124" customFormat="1" ht="10.5">
      <c r="A17" s="123"/>
      <c r="B17" s="128"/>
      <c r="C17" s="33"/>
      <c r="D17" s="26" t="s">
        <v>11</v>
      </c>
      <c r="E17" s="32"/>
      <c r="F17" s="71">
        <v>199183</v>
      </c>
      <c r="G17" s="71">
        <v>124605</v>
      </c>
      <c r="H17" s="71">
        <v>44045</v>
      </c>
      <c r="I17" s="71">
        <v>13954</v>
      </c>
      <c r="J17" s="71">
        <v>223063</v>
      </c>
      <c r="K17" s="64">
        <f>IFERROR(F17/G17-1,"n/a")</f>
        <v>0.59851530837446321</v>
      </c>
      <c r="L17" s="64">
        <f t="shared" si="0"/>
        <v>3.522261323646271</v>
      </c>
      <c r="M17" s="64">
        <f>IFERROR(F17/I17-1,"n/a")</f>
        <v>13.274258277196504</v>
      </c>
      <c r="N17" s="60">
        <f>IFERROR(F17/J17-1,"n/a")</f>
        <v>-0.10705495756804129</v>
      </c>
      <c r="O17" s="68">
        <f>'Sep-23'!O17+'Oct-23'!F17</f>
        <v>1530802</v>
      </c>
      <c r="P17" s="68">
        <f>'Sep-23'!P17+'Oct-23'!G17</f>
        <v>852989</v>
      </c>
      <c r="Q17" s="68">
        <f>'Sep-23'!Q17+'Oct-23'!H17</f>
        <v>259331</v>
      </c>
      <c r="R17" s="68">
        <f>'Sep-23'!R17+'Oct-23'!I17</f>
        <v>63680</v>
      </c>
      <c r="S17" s="68">
        <f>'Sep-23'!S17+'Oct-23'!J17</f>
        <v>1304953</v>
      </c>
      <c r="T17" s="64">
        <f>IFERROR(O17/P17-1,"n/a")</f>
        <v>0.79463275610822648</v>
      </c>
      <c r="U17" s="64">
        <f>IFERROR(O17/Q17-1,"n/a")</f>
        <v>4.9028885864011631</v>
      </c>
      <c r="V17" s="64">
        <f>IFERROR(O17/R17-1,"n/a")</f>
        <v>23.038976130653268</v>
      </c>
      <c r="W17" s="60">
        <f>IFERROR(O17/S17-1,"n/a")</f>
        <v>0.17307060101015126</v>
      </c>
      <c r="X17" s="68">
        <v>965963</v>
      </c>
      <c r="Y17" s="68">
        <v>301521</v>
      </c>
      <c r="Z17" s="68">
        <v>70675</v>
      </c>
      <c r="AA17" s="6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43"/>
      <c r="AB18" s="123"/>
      <c r="AC18" s="123"/>
    </row>
    <row r="19" spans="1:29" s="124" customFormat="1" ht="10.5">
      <c r="A19" s="123"/>
      <c r="B19" s="128"/>
      <c r="C19" s="33"/>
      <c r="D19" s="26" t="s">
        <v>5</v>
      </c>
      <c r="E19" s="32"/>
      <c r="F19" s="71">
        <v>117</v>
      </c>
      <c r="G19" s="71">
        <v>97</v>
      </c>
      <c r="H19" s="71">
        <v>15</v>
      </c>
      <c r="I19" s="71">
        <v>1</v>
      </c>
      <c r="J19" s="71">
        <v>34</v>
      </c>
      <c r="K19" s="64">
        <f>IFERROR(F19/G19-1,"n/a")</f>
        <v>0.20618556701030921</v>
      </c>
      <c r="L19" s="64">
        <f t="shared" si="0"/>
        <v>6.8</v>
      </c>
      <c r="M19" s="64">
        <f>IFERROR(F19/I19-1,"n/a")</f>
        <v>116</v>
      </c>
      <c r="N19" s="60">
        <f>IFERROR(F19/J19-1,"n/a")</f>
        <v>2.4411764705882355</v>
      </c>
      <c r="O19" s="68">
        <f>'Sep-23'!O19+'Oct-23'!F19</f>
        <v>661</v>
      </c>
      <c r="P19" s="68">
        <f>'Sep-23'!P19+'Oct-23'!G19</f>
        <v>610</v>
      </c>
      <c r="Q19" s="68">
        <f>'Sep-23'!Q19+'Oct-23'!H19</f>
        <v>31</v>
      </c>
      <c r="R19" s="68">
        <f>'Sep-23'!R19+'Oct-23'!I19</f>
        <v>9</v>
      </c>
      <c r="S19" s="68">
        <f>'Sep-23'!S19+'Oct-23'!J19</f>
        <v>265</v>
      </c>
      <c r="T19" s="64">
        <f>IFERROR(O19/P19-1,"n/a")</f>
        <v>8.3606557377049251E-2</v>
      </c>
      <c r="U19" s="64">
        <f>IFERROR(O19/Q19-1,"n/a")</f>
        <v>20.322580645161292</v>
      </c>
      <c r="V19" s="64">
        <f>IFERROR(O19/R19-1,"n/a")</f>
        <v>72.444444444444443</v>
      </c>
      <c r="W19" s="60">
        <f>IFERROR(O19/S19-1,"n/a")</f>
        <v>1.4943396226415095</v>
      </c>
      <c r="X19" s="68">
        <v>658</v>
      </c>
      <c r="Y19" s="68">
        <v>47</v>
      </c>
      <c r="Z19" s="68">
        <v>9</v>
      </c>
      <c r="AA19" s="68">
        <v>290</v>
      </c>
      <c r="AB19" s="123"/>
      <c r="AC19" s="123"/>
    </row>
    <row r="20" spans="1:29" s="124" customFormat="1" ht="10.5">
      <c r="A20" s="123"/>
      <c r="B20" s="128"/>
      <c r="C20" s="33"/>
      <c r="D20" s="26" t="s">
        <v>11</v>
      </c>
      <c r="E20" s="32"/>
      <c r="F20" s="71">
        <v>211817</v>
      </c>
      <c r="G20" s="71">
        <v>133084</v>
      </c>
      <c r="H20" s="71">
        <v>6450</v>
      </c>
      <c r="I20" s="71">
        <v>0</v>
      </c>
      <c r="J20" s="71">
        <v>67246</v>
      </c>
      <c r="K20" s="64">
        <f>IFERROR(F20/G20-1,"n/a")</f>
        <v>0.59160379910432503</v>
      </c>
      <c r="L20" s="64">
        <f t="shared" si="0"/>
        <v>31.83984496124031</v>
      </c>
      <c r="M20" s="64" t="str">
        <f>IFERROR(F20/I20-1,"n/a")</f>
        <v>n/a</v>
      </c>
      <c r="N20" s="60">
        <f t="shared" ref="N20:N28" si="1">IFERROR(F20/J20-1,"n/a")</f>
        <v>2.1498825208934362</v>
      </c>
      <c r="O20" s="68">
        <f>'Sep-23'!O20+'Oct-23'!F20</f>
        <v>1225242</v>
      </c>
      <c r="P20" s="68">
        <f>'Sep-23'!P20+'Oct-23'!G20</f>
        <v>837142</v>
      </c>
      <c r="Q20" s="68">
        <f>'Sep-23'!Q20+'Oct-23'!H20</f>
        <v>10992</v>
      </c>
      <c r="R20" s="68">
        <f>'Sep-23'!R20+'Oct-23'!I20</f>
        <v>10047</v>
      </c>
      <c r="S20" s="68">
        <f>'Sep-23'!S20+'Oct-23'!J20</f>
        <v>555008</v>
      </c>
      <c r="T20" s="64">
        <f>IFERROR(O20/P20-1,"n/a")</f>
        <v>0.46360115727080942</v>
      </c>
      <c r="U20" s="64">
        <f>IFERROR(O20/Q20-1,"n/a")</f>
        <v>110.46670305676857</v>
      </c>
      <c r="V20" s="64">
        <f>IFERROR(O20/R20-1,"n/a")</f>
        <v>120.9510301582562</v>
      </c>
      <c r="W20" s="60">
        <f>IFERROR(O20/S20-1,"n/a")</f>
        <v>1.2076114218173433</v>
      </c>
      <c r="X20" s="68">
        <v>887495</v>
      </c>
      <c r="Y20" s="68">
        <v>17541</v>
      </c>
      <c r="Z20" s="68">
        <v>10046.999999999998</v>
      </c>
      <c r="AA20" s="6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43"/>
      <c r="AB21" s="123"/>
      <c r="AC21" s="123"/>
    </row>
    <row r="22" spans="1:29" s="124" customFormat="1" ht="10.5">
      <c r="A22" s="123"/>
      <c r="B22" s="128"/>
      <c r="C22" s="33"/>
      <c r="D22" s="26" t="s">
        <v>5</v>
      </c>
      <c r="E22" s="34"/>
      <c r="F22" s="71">
        <v>185</v>
      </c>
      <c r="G22" s="71">
        <v>149</v>
      </c>
      <c r="H22" s="71">
        <v>107</v>
      </c>
      <c r="I22" s="71">
        <v>0</v>
      </c>
      <c r="J22" s="71">
        <v>127</v>
      </c>
      <c r="K22" s="64">
        <f>IFERROR(F22/G22-1,"n/a")</f>
        <v>0.24161073825503365</v>
      </c>
      <c r="L22" s="64">
        <f t="shared" si="0"/>
        <v>0.72897196261682251</v>
      </c>
      <c r="M22" s="64" t="str">
        <f>IFERROR(F22/I22-1,"n/a")</f>
        <v>n/a</v>
      </c>
      <c r="N22" s="60">
        <f t="shared" si="1"/>
        <v>0.45669291338582685</v>
      </c>
      <c r="O22" s="68">
        <f>'Sep-23'!O22+'Oct-23'!F22</f>
        <v>1161</v>
      </c>
      <c r="P22" s="68">
        <f>'Sep-23'!P22+'Oct-23'!G22</f>
        <v>693</v>
      </c>
      <c r="Q22" s="68">
        <f>'Sep-23'!Q22+'Oct-23'!H22</f>
        <v>191</v>
      </c>
      <c r="R22" s="68">
        <f>'Sep-23'!R22+'Oct-23'!I22</f>
        <v>205</v>
      </c>
      <c r="S22" s="68">
        <f>'Sep-23'!S22+'Oct-23'!J22</f>
        <v>946</v>
      </c>
      <c r="T22" s="64">
        <f>IFERROR(O22/P22-1,"n/a")</f>
        <v>0.67532467532467533</v>
      </c>
      <c r="U22" s="64">
        <f>IFERROR(O22/Q22-1,"n/a")</f>
        <v>5.0785340314136125</v>
      </c>
      <c r="V22" s="64">
        <f>IFERROR(O22/R22-1,"n/a")</f>
        <v>4.6634146341463412</v>
      </c>
      <c r="W22" s="60">
        <f>IFERROR(O22/S22-1,"n/a")</f>
        <v>0.22727272727272729</v>
      </c>
      <c r="X22" s="68">
        <v>895</v>
      </c>
      <c r="Y22" s="68">
        <v>283</v>
      </c>
      <c r="Z22" s="68">
        <v>43</v>
      </c>
      <c r="AA22" s="68">
        <v>827</v>
      </c>
      <c r="AB22" s="123"/>
      <c r="AC22" s="123"/>
    </row>
    <row r="23" spans="1:29" s="124" customFormat="1" ht="10.5">
      <c r="A23" s="123"/>
      <c r="B23" s="128"/>
      <c r="C23" s="33"/>
      <c r="D23" s="26" t="s">
        <v>11</v>
      </c>
      <c r="E23" s="32"/>
      <c r="F23" s="71">
        <v>513716</v>
      </c>
      <c r="G23" s="71">
        <v>338461</v>
      </c>
      <c r="H23" s="71">
        <v>174505</v>
      </c>
      <c r="I23" s="71">
        <v>0</v>
      </c>
      <c r="J23" s="71">
        <v>332808</v>
      </c>
      <c r="K23" s="64">
        <f>IFERROR(F23/G23-1,"n/a")</f>
        <v>0.5177996874085935</v>
      </c>
      <c r="L23" s="64">
        <f t="shared" si="0"/>
        <v>1.9438468811781897</v>
      </c>
      <c r="M23" s="64" t="str">
        <f>IFERROR(F23/I23-1,"n/a")</f>
        <v>n/a</v>
      </c>
      <c r="N23" s="60">
        <f t="shared" si="1"/>
        <v>0.54358068315665498</v>
      </c>
      <c r="O23" s="68">
        <f>'Sep-23'!O23+'Oct-23'!F23</f>
        <v>3549868</v>
      </c>
      <c r="P23" s="68">
        <f>'Sep-23'!P23+'Oct-23'!G23</f>
        <v>1667352</v>
      </c>
      <c r="Q23" s="68">
        <f>'Sep-23'!Q23+'Oct-23'!H23</f>
        <v>342388</v>
      </c>
      <c r="R23" s="68">
        <f>'Sep-23'!R23+'Oct-23'!I23</f>
        <v>545974</v>
      </c>
      <c r="S23" s="68">
        <f>'Sep-23'!S23+'Oct-23'!J23</f>
        <v>2898167</v>
      </c>
      <c r="T23" s="64">
        <f>IFERROR(O23/P23-1,"n/a")</f>
        <v>1.1290453365576076</v>
      </c>
      <c r="U23" s="64">
        <f>IFERROR(O23/Q23-1,"n/a")</f>
        <v>9.3679685035690508</v>
      </c>
      <c r="V23" s="64">
        <f>IFERROR(O23/R23-1,"n/a")</f>
        <v>5.5018993578448789</v>
      </c>
      <c r="W23" s="60">
        <f>IFERROR(O23/S23-1,"n/a")</f>
        <v>0.22486661396668994</v>
      </c>
      <c r="X23" s="68">
        <v>2165161</v>
      </c>
      <c r="Y23" s="68">
        <v>465109</v>
      </c>
      <c r="Z23" s="68">
        <v>140552</v>
      </c>
      <c r="AA23" s="6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43"/>
      <c r="AB24" s="123"/>
      <c r="AC24" s="123"/>
    </row>
    <row r="25" spans="1:29" s="124" customFormat="1" ht="10.5">
      <c r="B25" s="128"/>
      <c r="C25" s="33"/>
      <c r="D25" s="26" t="s">
        <v>5</v>
      </c>
      <c r="E25" s="32"/>
      <c r="F25" s="71">
        <v>2</v>
      </c>
      <c r="G25" s="71">
        <v>1</v>
      </c>
      <c r="H25" s="71">
        <v>0</v>
      </c>
      <c r="I25" s="71">
        <v>0</v>
      </c>
      <c r="J25" s="71">
        <v>3</v>
      </c>
      <c r="K25" s="64">
        <f>IFERROR(F25/G25-1,"n/a")</f>
        <v>1</v>
      </c>
      <c r="L25" s="64" t="str">
        <f t="shared" si="0"/>
        <v>n/a</v>
      </c>
      <c r="M25" s="64" t="str">
        <f>IFERROR(F25/I25-1,"n/a")</f>
        <v>n/a</v>
      </c>
      <c r="N25" s="60">
        <f t="shared" si="1"/>
        <v>-0.33333333333333337</v>
      </c>
      <c r="O25" s="68">
        <f>'Sep-23'!O25+'Oct-23'!F25</f>
        <v>21</v>
      </c>
      <c r="P25" s="68">
        <f>'Sep-23'!P25+'Oct-23'!G25</f>
        <v>9</v>
      </c>
      <c r="Q25" s="68">
        <f>'Sep-23'!Q25+'Oct-23'!H25</f>
        <v>0</v>
      </c>
      <c r="R25" s="68">
        <f>'Sep-23'!R25+'Oct-23'!I25</f>
        <v>0</v>
      </c>
      <c r="S25" s="68">
        <f>'Sep-23'!S25+'Oct-23'!J25</f>
        <v>16</v>
      </c>
      <c r="T25" s="64">
        <f>IFERROR(O25/P25-1,"n/a")</f>
        <v>1.3333333333333335</v>
      </c>
      <c r="U25" s="64" t="str">
        <f>IFERROR(O25/Q25-1,"n/a")</f>
        <v>n/a</v>
      </c>
      <c r="V25" s="64" t="str">
        <f>IFERROR(O25/R25-1,"n/a")</f>
        <v>n/a</v>
      </c>
      <c r="W25" s="60">
        <f>IFERROR(O25/S25-1,"n/a")</f>
        <v>0.3125</v>
      </c>
      <c r="X25" s="68">
        <v>9</v>
      </c>
      <c r="Y25" s="68">
        <v>0</v>
      </c>
      <c r="Z25" s="68">
        <v>0</v>
      </c>
      <c r="AA25" s="68">
        <v>16</v>
      </c>
      <c r="AB25" s="123"/>
      <c r="AC25" s="123"/>
    </row>
    <row r="26" spans="1:29" s="124" customFormat="1" ht="10.5">
      <c r="A26" s="123"/>
      <c r="B26" s="128"/>
      <c r="C26" s="33"/>
      <c r="D26" s="26" t="s">
        <v>11</v>
      </c>
      <c r="E26" s="32"/>
      <c r="F26" s="71">
        <v>4312</v>
      </c>
      <c r="G26" s="71">
        <v>2358</v>
      </c>
      <c r="H26" s="71">
        <v>0</v>
      </c>
      <c r="I26" s="71">
        <v>0</v>
      </c>
      <c r="J26" s="71">
        <v>3957</v>
      </c>
      <c r="K26" s="64">
        <f>IFERROR(F26/G26-1,"n/a")</f>
        <v>0.82866836301950797</v>
      </c>
      <c r="L26" s="64" t="str">
        <f t="shared" si="0"/>
        <v>n/a</v>
      </c>
      <c r="M26" s="64" t="str">
        <f>IFERROR(F26/I26-1,"n/a")</f>
        <v>n/a</v>
      </c>
      <c r="N26" s="60">
        <f t="shared" si="1"/>
        <v>8.971443012383129E-2</v>
      </c>
      <c r="O26" s="68">
        <f>'Sep-23'!O26+'Oct-23'!F26</f>
        <v>38626</v>
      </c>
      <c r="P26" s="68">
        <f>'Sep-23'!P26+'Oct-23'!G26</f>
        <v>15637</v>
      </c>
      <c r="Q26" s="68">
        <f>'Sep-23'!Q26+'Oct-23'!H26</f>
        <v>0</v>
      </c>
      <c r="R26" s="68">
        <f>'Sep-23'!R26+'Oct-23'!I26</f>
        <v>0</v>
      </c>
      <c r="S26" s="68">
        <f>'Sep-23'!S26+'Oct-23'!J26</f>
        <v>20248</v>
      </c>
      <c r="T26" s="64">
        <f>IFERROR(O26/P26-1,"n/a")</f>
        <v>1.4701669118117286</v>
      </c>
      <c r="U26" s="64" t="str">
        <f>IFERROR(O26/Q26-1,"n/a")</f>
        <v>n/a</v>
      </c>
      <c r="V26" s="64" t="str">
        <f>IFERROR(O26/R26-1,"n/a")</f>
        <v>n/a</v>
      </c>
      <c r="W26" s="60">
        <f>IFERROR(O26/S26-1,"n/a")</f>
        <v>0.90764519952587919</v>
      </c>
      <c r="X26" s="68">
        <v>15637</v>
      </c>
      <c r="Y26" s="68">
        <v>0</v>
      </c>
      <c r="Z26" s="68">
        <v>0</v>
      </c>
      <c r="AA26" s="68">
        <v>20248</v>
      </c>
      <c r="AB26" s="123"/>
      <c r="AC26" s="123"/>
    </row>
    <row r="27" spans="1:29" s="124" customFormat="1" ht="10.9" thickBot="1">
      <c r="A27" s="123"/>
      <c r="B27" s="128"/>
      <c r="C27" s="35" t="s">
        <v>12</v>
      </c>
      <c r="D27" s="36"/>
      <c r="E27" s="37"/>
      <c r="F27" s="75">
        <f t="shared" ref="F27:J28" si="2">F13+F16+F19+F22+F25</f>
        <v>472</v>
      </c>
      <c r="G27" s="75">
        <f t="shared" si="2"/>
        <v>414</v>
      </c>
      <c r="H27" s="75">
        <f t="shared" si="2"/>
        <v>244</v>
      </c>
      <c r="I27" s="75">
        <f t="shared" si="2"/>
        <v>18</v>
      </c>
      <c r="J27" s="75">
        <f t="shared" si="2"/>
        <v>388</v>
      </c>
      <c r="K27" s="66">
        <f>IFERROR(F27/G27-1,"n/a")</f>
        <v>0.14009661835748788</v>
      </c>
      <c r="L27" s="66">
        <f t="shared" si="0"/>
        <v>0.93442622950819665</v>
      </c>
      <c r="M27" s="66">
        <f>IFERROR(F27/I27-1,"n/a")</f>
        <v>25.222222222222221</v>
      </c>
      <c r="N27" s="62">
        <f t="shared" si="1"/>
        <v>0.21649484536082464</v>
      </c>
      <c r="O27" s="75">
        <f t="shared" ref="O27:S28" si="3">O13+O16+O19+O22+O25</f>
        <v>3591</v>
      </c>
      <c r="P27" s="75">
        <f t="shared" si="3"/>
        <v>2990</v>
      </c>
      <c r="Q27" s="75">
        <f t="shared" si="3"/>
        <v>619</v>
      </c>
      <c r="R27" s="75">
        <f t="shared" si="3"/>
        <v>803</v>
      </c>
      <c r="S27" s="75">
        <f t="shared" si="3"/>
        <v>2956</v>
      </c>
      <c r="T27" s="66">
        <f>IFERROR(O27/P27-1,"n/a")</f>
        <v>0.20100334448160528</v>
      </c>
      <c r="U27" s="66">
        <f>IFERROR(O27/Q27-1,"n/a")</f>
        <v>4.8012924071082388</v>
      </c>
      <c r="V27" s="66">
        <f>IFERROR(O27/R27-1,"n/a")</f>
        <v>3.4719800747198004</v>
      </c>
      <c r="W27" s="62">
        <f>IFERROR(O27/S27-1,"n/a")</f>
        <v>0.21481732070365367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1211190</v>
      </c>
      <c r="G28" s="76">
        <f t="shared" si="2"/>
        <v>867086</v>
      </c>
      <c r="H28" s="76">
        <f t="shared" si="2"/>
        <v>368120</v>
      </c>
      <c r="I28" s="76">
        <f t="shared" si="2"/>
        <v>13954</v>
      </c>
      <c r="J28" s="76">
        <f t="shared" si="2"/>
        <v>926937</v>
      </c>
      <c r="K28" s="67">
        <f>IFERROR(F28/G28-1,"n/a")</f>
        <v>0.39685106206304788</v>
      </c>
      <c r="L28" s="67">
        <f t="shared" si="0"/>
        <v>2.290204281212648</v>
      </c>
      <c r="M28" s="67">
        <f>IFERROR(F28/I28-1,"n/a")</f>
        <v>85.798767378529448</v>
      </c>
      <c r="N28" s="63">
        <f t="shared" si="1"/>
        <v>0.30665838131394052</v>
      </c>
      <c r="O28" s="76">
        <f t="shared" si="3"/>
        <v>10413244</v>
      </c>
      <c r="P28" s="76">
        <f t="shared" si="3"/>
        <v>6020302</v>
      </c>
      <c r="Q28" s="76">
        <f t="shared" si="3"/>
        <v>936731</v>
      </c>
      <c r="R28" s="76">
        <f t="shared" si="3"/>
        <v>1712585</v>
      </c>
      <c r="S28" s="76">
        <f t="shared" si="3"/>
        <v>8421657</v>
      </c>
      <c r="T28" s="67">
        <f>IFERROR(O28/P28-1,"n/a")</f>
        <v>0.72968797910802485</v>
      </c>
      <c r="U28" s="67">
        <f>IFERROR(O28/Q28-1,"n/a")</f>
        <v>10.116578825724782</v>
      </c>
      <c r="V28" s="67">
        <f>IFERROR(O28/R28-1,"n/a")</f>
        <v>5.0804246212596746</v>
      </c>
      <c r="W28" s="63">
        <f>IFERROR(O28/S28-1,"n/a")</f>
        <v>0.23648398409006677</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9" t="str">
        <f>F9</f>
        <v>October</v>
      </c>
      <c r="G33" s="149"/>
      <c r="H33" s="149"/>
      <c r="I33" s="149"/>
      <c r="J33" s="149"/>
      <c r="K33" s="149"/>
      <c r="L33" s="149"/>
      <c r="M33" s="149"/>
      <c r="N33" s="150"/>
      <c r="O33" s="153" t="str">
        <f>"April to "&amp;D4&amp;" (YTD)"</f>
        <v>April to October (YTD)</v>
      </c>
      <c r="P33" s="154"/>
      <c r="Q33" s="154"/>
      <c r="R33" s="154"/>
      <c r="S33" s="154"/>
      <c r="T33" s="154"/>
      <c r="U33" s="154"/>
      <c r="V33" s="154"/>
      <c r="W33" s="155"/>
      <c r="X33" s="151" t="s">
        <v>58</v>
      </c>
      <c r="Y33" s="149"/>
      <c r="Z33" s="149"/>
      <c r="AA33" s="152"/>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81</v>
      </c>
      <c r="G37" s="74">
        <f t="shared" si="5"/>
        <v>78</v>
      </c>
      <c r="H37" s="74">
        <f t="shared" si="5"/>
        <v>89</v>
      </c>
      <c r="I37" s="74">
        <f t="shared" si="5"/>
        <v>0</v>
      </c>
      <c r="J37" s="74">
        <f t="shared" si="5"/>
        <v>110</v>
      </c>
      <c r="K37" s="64">
        <f>IFERROR(F37/G37-1,"n/a")</f>
        <v>3.8461538461538547E-2</v>
      </c>
      <c r="L37" s="64">
        <f>IFERROR(F37/H37-1,"n/a")</f>
        <v>-8.98876404494382E-2</v>
      </c>
      <c r="M37" s="64" t="str">
        <f>IFERROR(F37/I37-1,"n/a")</f>
        <v>n/a</v>
      </c>
      <c r="N37" s="60">
        <f>IFERROR(F37/J37-1,"n/a")</f>
        <v>-0.26363636363636367</v>
      </c>
      <c r="O37" s="74">
        <f>'Sep-23'!O37+'Oct-23'!F37</f>
        <v>706</v>
      </c>
      <c r="P37" s="74">
        <f>'Sep-23'!P37+'Oct-23'!G37</f>
        <v>627</v>
      </c>
      <c r="Q37" s="74">
        <f>'Sep-23'!Q37+'Oct-23'!H37</f>
        <v>228</v>
      </c>
      <c r="R37" s="74">
        <f>'Sep-23'!R37+'Oct-23'!I37</f>
        <v>42</v>
      </c>
      <c r="S37" s="74">
        <f>'Sep-23'!S37+'Oct-23'!J37</f>
        <v>696</v>
      </c>
      <c r="T37" s="120">
        <f>IFERROR(O37/P37-1,"n/a")</f>
        <v>0.12599681020733655</v>
      </c>
      <c r="U37" s="120">
        <f>IFERROR(O37/Q37-1,"n/a")</f>
        <v>2.0964912280701755</v>
      </c>
      <c r="V37" s="120">
        <f>IFERROR(O37/R37-1,"n/a")</f>
        <v>15.80952380952381</v>
      </c>
      <c r="W37" s="121">
        <f>IFERROR(O37/S37-1,"n/a")</f>
        <v>1.4367816091954033E-2</v>
      </c>
      <c r="X37" s="89">
        <v>1486</v>
      </c>
      <c r="Y37" s="89">
        <v>1052</v>
      </c>
      <c r="Z37" s="70">
        <v>551</v>
      </c>
      <c r="AA37" s="78">
        <v>1584</v>
      </c>
      <c r="AC37" s="123"/>
    </row>
    <row r="38" spans="1:29" s="124" customFormat="1" ht="10.5">
      <c r="A38" s="123"/>
      <c r="B38" s="123"/>
      <c r="C38" s="33"/>
      <c r="D38" s="26" t="s">
        <v>11</v>
      </c>
      <c r="E38" s="32"/>
      <c r="F38" s="74">
        <f t="shared" si="5"/>
        <v>282162</v>
      </c>
      <c r="G38" s="74">
        <f t="shared" si="5"/>
        <v>268578</v>
      </c>
      <c r="H38" s="74">
        <f t="shared" si="5"/>
        <v>143120</v>
      </c>
      <c r="I38" s="74">
        <f t="shared" si="5"/>
        <v>0</v>
      </c>
      <c r="J38" s="74">
        <f t="shared" si="5"/>
        <v>299863</v>
      </c>
      <c r="K38" s="64">
        <f>IFERROR(F38/G38-1,"n/a")</f>
        <v>5.0577485870026528E-2</v>
      </c>
      <c r="L38" s="64">
        <f>IFERROR(F38/H38-1,"n/a")</f>
        <v>0.97150642817216326</v>
      </c>
      <c r="M38" s="64" t="str">
        <f>IFERROR(F38/I38-1,"n/a")</f>
        <v>n/a</v>
      </c>
      <c r="N38" s="60">
        <f>IFERROR(F38/J38-1,"n/a")</f>
        <v>-5.9030290499328064E-2</v>
      </c>
      <c r="O38" s="74">
        <f>'Sep-23'!O38+'Oct-23'!F38</f>
        <v>2530522</v>
      </c>
      <c r="P38" s="74">
        <f>'Sep-23'!P38+'Oct-23'!G38</f>
        <v>1887524</v>
      </c>
      <c r="Q38" s="74">
        <f>'Sep-23'!Q38+'Oct-23'!H38</f>
        <v>324020</v>
      </c>
      <c r="R38" s="74">
        <f>'Sep-23'!R38+'Oct-23'!I38</f>
        <v>0</v>
      </c>
      <c r="S38" s="74">
        <f>'Sep-23'!S38+'Oct-23'!J38</f>
        <v>2192177</v>
      </c>
      <c r="T38" s="120">
        <f>IFERROR(O38/P38-1,"n/a")</f>
        <v>0.34065686052203836</v>
      </c>
      <c r="U38" s="120">
        <f>IFERROR(O38/Q38-1,"n/a")</f>
        <v>6.809771001790013</v>
      </c>
      <c r="V38" s="120" t="str">
        <f>IFERROR(O38/R38-1,"n/a")</f>
        <v>n/a</v>
      </c>
      <c r="W38" s="121">
        <f>IFERROR(O38/S38-1,"n/a")</f>
        <v>0.15434200796742226</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87</v>
      </c>
      <c r="G40" s="74">
        <f t="shared" si="6"/>
        <v>89</v>
      </c>
      <c r="H40" s="74">
        <f t="shared" si="6"/>
        <v>33</v>
      </c>
      <c r="I40" s="74">
        <f t="shared" si="6"/>
        <v>17</v>
      </c>
      <c r="J40" s="74">
        <f t="shared" si="6"/>
        <v>114</v>
      </c>
      <c r="K40" s="64">
        <f>IFERROR(F40/G40-1,"n/a")</f>
        <v>-2.2471910112359605E-2</v>
      </c>
      <c r="L40" s="64">
        <f>IFERROR(F40/H40-1,"n/a")</f>
        <v>1.6363636363636362</v>
      </c>
      <c r="M40" s="64">
        <f>IFERROR(F40/I40-1,"n/a")</f>
        <v>4.117647058823529</v>
      </c>
      <c r="N40" s="60">
        <f>IFERROR(F40/J40-1,"n/a")</f>
        <v>-0.23684210526315785</v>
      </c>
      <c r="O40" s="74">
        <f>'Sep-23'!O40+'Oct-23'!F40</f>
        <v>485</v>
      </c>
      <c r="P40" s="74">
        <f>'Sep-23'!P40+'Oct-23'!G40</f>
        <v>485</v>
      </c>
      <c r="Q40" s="74">
        <f>'Sep-23'!Q40+'Oct-23'!H40</f>
        <v>157</v>
      </c>
      <c r="R40" s="74">
        <f>'Sep-23'!R40+'Oct-23'!I40</f>
        <v>28</v>
      </c>
      <c r="S40" s="74">
        <f>'Sep-23'!S40+'Oct-23'!J40</f>
        <v>494</v>
      </c>
      <c r="T40" s="120">
        <f>IFERROR(O40/P40-1,"n/a")</f>
        <v>0</v>
      </c>
      <c r="U40" s="120">
        <f>IFERROR(O40/Q40-1,"n/a")</f>
        <v>2.089171974522293</v>
      </c>
      <c r="V40" s="120">
        <f>IFERROR(O40/R40-1,"n/a")</f>
        <v>16.321428571428573</v>
      </c>
      <c r="W40" s="121">
        <f>IFERROR(O40/S40-1,"n/a")</f>
        <v>-1.8218623481781382E-2</v>
      </c>
      <c r="X40" s="89">
        <v>563</v>
      </c>
      <c r="Y40" s="89">
        <v>226</v>
      </c>
      <c r="Z40" s="70">
        <v>66</v>
      </c>
      <c r="AA40" s="78">
        <v>573</v>
      </c>
      <c r="AC40" s="123"/>
    </row>
    <row r="41" spans="1:29" s="124" customFormat="1" ht="10.5">
      <c r="A41" s="123"/>
      <c r="B41" s="123"/>
      <c r="C41" s="33"/>
      <c r="D41" s="26" t="s">
        <v>11</v>
      </c>
      <c r="E41" s="32"/>
      <c r="F41" s="74">
        <f t="shared" si="6"/>
        <v>199183</v>
      </c>
      <c r="G41" s="74">
        <f t="shared" si="6"/>
        <v>124605</v>
      </c>
      <c r="H41" s="74">
        <f t="shared" si="6"/>
        <v>44045</v>
      </c>
      <c r="I41" s="74">
        <f t="shared" si="6"/>
        <v>13954</v>
      </c>
      <c r="J41" s="74">
        <f t="shared" si="6"/>
        <v>223063</v>
      </c>
      <c r="K41" s="64">
        <f>IFERROR(F41/G41-1,"n/a")</f>
        <v>0.59851530837446321</v>
      </c>
      <c r="L41" s="64">
        <f>IFERROR(F41/H41-1,"n/a")</f>
        <v>3.522261323646271</v>
      </c>
      <c r="M41" s="64">
        <f>IFERROR(F41/I41-1,"n/a")</f>
        <v>13.274258277196504</v>
      </c>
      <c r="N41" s="60">
        <f>IFERROR(F41/J41-1,"n/a")</f>
        <v>-0.10705495756804129</v>
      </c>
      <c r="O41" s="74">
        <f>'Sep-23'!O41+'Oct-23'!F41</f>
        <v>1447747</v>
      </c>
      <c r="P41" s="74">
        <f>'Sep-23'!P41+'Oct-23'!G41</f>
        <v>816481</v>
      </c>
      <c r="Q41" s="74">
        <f>'Sep-23'!Q41+'Oct-23'!H41</f>
        <v>249228</v>
      </c>
      <c r="R41" s="74">
        <f>'Sep-23'!R41+'Oct-23'!I41</f>
        <v>22567</v>
      </c>
      <c r="S41" s="74">
        <f>'Sep-23'!S41+'Oct-23'!J41</f>
        <v>1224579</v>
      </c>
      <c r="T41" s="120">
        <f>IFERROR(O41/P41-1,"n/a")</f>
        <v>0.77315454983030829</v>
      </c>
      <c r="U41" s="120">
        <f>IFERROR(O41/Q41-1,"n/a")</f>
        <v>4.808925963374902</v>
      </c>
      <c r="V41" s="120">
        <f>IFERROR(O41/R41-1,"n/a")</f>
        <v>63.153276908760574</v>
      </c>
      <c r="W41" s="121">
        <f>IFERROR(O41/S41-1,"n/a")</f>
        <v>0.18224059043965313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117</v>
      </c>
      <c r="G43" s="74">
        <f t="shared" si="7"/>
        <v>97</v>
      </c>
      <c r="H43" s="74">
        <f t="shared" si="7"/>
        <v>15</v>
      </c>
      <c r="I43" s="74">
        <f t="shared" si="7"/>
        <v>1</v>
      </c>
      <c r="J43" s="74">
        <f t="shared" si="7"/>
        <v>34</v>
      </c>
      <c r="K43" s="64">
        <f>IFERROR(F43/G43-1,"n/a")</f>
        <v>0.20618556701030921</v>
      </c>
      <c r="L43" s="64">
        <f>IFERROR(F43/H43-1,"n/a")</f>
        <v>6.8</v>
      </c>
      <c r="M43" s="64">
        <f>IFERROR(F43/I43-1,"n/a")</f>
        <v>116</v>
      </c>
      <c r="N43" s="60">
        <f>IFERROR(F43/J43-1,"n/a")</f>
        <v>2.4411764705882355</v>
      </c>
      <c r="O43" s="74">
        <f>'Sep-23'!O43+'Oct-23'!F43</f>
        <v>638</v>
      </c>
      <c r="P43" s="74">
        <f>'Sep-23'!P43+'Oct-23'!G43</f>
        <v>598</v>
      </c>
      <c r="Q43" s="74">
        <f>'Sep-23'!Q43+'Oct-23'!H43</f>
        <v>31</v>
      </c>
      <c r="R43" s="74">
        <f>'Sep-23'!R43+'Oct-23'!I43</f>
        <v>6</v>
      </c>
      <c r="S43" s="74">
        <f>'Sep-23'!S43+'Oct-23'!J43</f>
        <v>259</v>
      </c>
      <c r="T43" s="120">
        <f>IFERROR(O43/P43-1,"n/a")</f>
        <v>6.6889632107023367E-2</v>
      </c>
      <c r="U43" s="120">
        <f>IFERROR(O43/Q43-1,"n/a")</f>
        <v>19.580645161290324</v>
      </c>
      <c r="V43" s="120">
        <f>IFERROR(O43/R43-1,"n/a")</f>
        <v>105.33333333333333</v>
      </c>
      <c r="W43" s="121">
        <f>IFERROR(O43/S43-1,"n/a")</f>
        <v>1.4633204633204633</v>
      </c>
      <c r="X43" s="89">
        <v>669</v>
      </c>
      <c r="Y43" s="89">
        <v>59</v>
      </c>
      <c r="Z43" s="70">
        <v>9</v>
      </c>
      <c r="AA43" s="78">
        <v>287</v>
      </c>
      <c r="AC43" s="123"/>
    </row>
    <row r="44" spans="1:29" s="124" customFormat="1" ht="10.5">
      <c r="A44" s="123"/>
      <c r="B44" s="123"/>
      <c r="C44" s="33"/>
      <c r="D44" s="26" t="s">
        <v>11</v>
      </c>
      <c r="E44" s="32"/>
      <c r="F44" s="74">
        <f t="shared" si="7"/>
        <v>211817</v>
      </c>
      <c r="G44" s="74">
        <f t="shared" si="7"/>
        <v>133084</v>
      </c>
      <c r="H44" s="74">
        <f t="shared" si="7"/>
        <v>6450</v>
      </c>
      <c r="I44" s="74">
        <f t="shared" si="7"/>
        <v>0</v>
      </c>
      <c r="J44" s="74">
        <f t="shared" si="7"/>
        <v>67246</v>
      </c>
      <c r="K44" s="64">
        <f>IFERROR(F44/G44-1,"n/a")</f>
        <v>0.59160379910432503</v>
      </c>
      <c r="L44" s="64">
        <f>IFERROR(F44/H44-1,"n/a")</f>
        <v>31.83984496124031</v>
      </c>
      <c r="M44" s="64" t="str">
        <f>IFERROR(F44/I44-1,"n/a")</f>
        <v>n/a</v>
      </c>
      <c r="N44" s="60">
        <f>IFERROR(F44/J44-1,"n/a")</f>
        <v>2.1498825208934362</v>
      </c>
      <c r="O44" s="74">
        <f>'Sep-23'!O44+'Oct-23'!F44</f>
        <v>1204396</v>
      </c>
      <c r="P44" s="74">
        <f>'Sep-23'!P44+'Oct-23'!G44</f>
        <v>834057</v>
      </c>
      <c r="Q44" s="74">
        <f>'Sep-23'!Q44+'Oct-23'!H44</f>
        <v>10992</v>
      </c>
      <c r="R44" s="74">
        <f>'Sep-23'!R44+'Oct-23'!I44</f>
        <v>8294</v>
      </c>
      <c r="S44" s="74">
        <f>'Sep-23'!S44+'Oct-23'!J44</f>
        <v>548524</v>
      </c>
      <c r="T44" s="120">
        <f>IFERROR(O44/P44-1,"n/a")</f>
        <v>0.44402121197951705</v>
      </c>
      <c r="U44" s="120">
        <f>IFERROR(O44/Q44-1,"n/a")</f>
        <v>108.57023289665212</v>
      </c>
      <c r="V44" s="120">
        <f>IFERROR(O44/R44-1,"n/a")</f>
        <v>144.21292500602846</v>
      </c>
      <c r="W44" s="121">
        <f>IFERROR(O44/S44-1,"n/a")</f>
        <v>1.1957033785212681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185</v>
      </c>
      <c r="G46" s="74">
        <f t="shared" si="8"/>
        <v>149</v>
      </c>
      <c r="H46" s="74">
        <f t="shared" si="8"/>
        <v>107</v>
      </c>
      <c r="I46" s="74">
        <f t="shared" si="8"/>
        <v>0</v>
      </c>
      <c r="J46" s="74">
        <f t="shared" si="8"/>
        <v>127</v>
      </c>
      <c r="K46" s="64">
        <f>IFERROR(F46/G46-1,"n/a")</f>
        <v>0.24161073825503365</v>
      </c>
      <c r="L46" s="64">
        <f>IFERROR(F46/H46-1,"n/a")</f>
        <v>0.72897196261682251</v>
      </c>
      <c r="M46" s="64" t="str">
        <f>IFERROR(F46/I46-1,"n/a")</f>
        <v>n/a</v>
      </c>
      <c r="N46" s="60">
        <f>IFERROR(F46/J46-1,"n/a")</f>
        <v>0.45669291338582685</v>
      </c>
      <c r="O46" s="74">
        <f>'Sep-23'!O46+'Oct-23'!F46</f>
        <v>874</v>
      </c>
      <c r="P46" s="74">
        <f>'Sep-23'!P46+'Oct-23'!G46</f>
        <v>640</v>
      </c>
      <c r="Q46" s="74">
        <f>'Sep-23'!Q46+'Oct-23'!H46</f>
        <v>191</v>
      </c>
      <c r="R46" s="74">
        <f>'Sep-23'!R46+'Oct-23'!I46</f>
        <v>0</v>
      </c>
      <c r="S46" s="74">
        <f>'Sep-23'!S46+'Oct-23'!J46</f>
        <v>623</v>
      </c>
      <c r="T46" s="120">
        <f>IFERROR(O46/P46-1,"n/a")</f>
        <v>0.36562500000000009</v>
      </c>
      <c r="U46" s="120">
        <f>IFERROR(O46/Q46-1,"n/a")</f>
        <v>3.5759162303664924</v>
      </c>
      <c r="V46" s="120" t="str">
        <f>IFERROR(O46/R46-1,"n/a")</f>
        <v>n/a</v>
      </c>
      <c r="W46" s="121">
        <f>IFERROR(O46/S46-1,"n/a")</f>
        <v>0.4028892455858748</v>
      </c>
      <c r="X46" s="89">
        <v>1129</v>
      </c>
      <c r="Y46" s="89">
        <v>336</v>
      </c>
      <c r="Z46" s="84">
        <v>43</v>
      </c>
      <c r="AA46" s="78">
        <v>781</v>
      </c>
      <c r="AC46" s="123"/>
    </row>
    <row r="47" spans="1:29" s="124" customFormat="1" ht="10.5">
      <c r="A47" s="123"/>
      <c r="B47" s="123"/>
      <c r="C47" s="33"/>
      <c r="D47" s="26" t="s">
        <v>11</v>
      </c>
      <c r="E47" s="32"/>
      <c r="F47" s="74">
        <f t="shared" si="8"/>
        <v>513716</v>
      </c>
      <c r="G47" s="74">
        <f t="shared" si="8"/>
        <v>338461</v>
      </c>
      <c r="H47" s="74">
        <f t="shared" si="8"/>
        <v>174505</v>
      </c>
      <c r="I47" s="74">
        <f t="shared" si="8"/>
        <v>0</v>
      </c>
      <c r="J47" s="74">
        <f t="shared" si="8"/>
        <v>332808</v>
      </c>
      <c r="K47" s="64">
        <f>IFERROR(F47/G47-1,"n/a")</f>
        <v>0.5177996874085935</v>
      </c>
      <c r="L47" s="64">
        <f>IFERROR(F47/H47-1,"n/a")</f>
        <v>1.9438468811781897</v>
      </c>
      <c r="M47" s="64" t="str">
        <f>IFERROR(F47/I47-1,"n/a")</f>
        <v>n/a</v>
      </c>
      <c r="N47" s="60">
        <f>IFERROR(F47/J47-1,"n/a")</f>
        <v>0.54358068315665498</v>
      </c>
      <c r="O47" s="74">
        <f>'Sep-23'!O47+'Oct-23'!F47</f>
        <v>2713594</v>
      </c>
      <c r="P47" s="74">
        <f>'Sep-23'!P47+'Oct-23'!G47</f>
        <v>1598898</v>
      </c>
      <c r="Q47" s="74">
        <f>'Sep-23'!Q47+'Oct-23'!H47</f>
        <v>342388</v>
      </c>
      <c r="R47" s="74">
        <f>'Sep-23'!R47+'Oct-23'!I47</f>
        <v>0</v>
      </c>
      <c r="S47" s="74">
        <f>'Sep-23'!S47+'Oct-23'!J47</f>
        <v>1978352</v>
      </c>
      <c r="T47" s="120">
        <f>IFERROR(O47/P47-1,"n/a")</f>
        <v>0.69716517251256804</v>
      </c>
      <c r="U47" s="120">
        <f>IFERROR(O47/Q47-1,"n/a")</f>
        <v>6.9254938841314528</v>
      </c>
      <c r="V47" s="120" t="str">
        <f>IFERROR(O47/R47-1,"n/a")</f>
        <v>n/a</v>
      </c>
      <c r="W47" s="121">
        <f>IFERROR(O47/S47-1,"n/a")</f>
        <v>0.37164367109594254</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2</v>
      </c>
      <c r="G49" s="74">
        <f t="shared" si="9"/>
        <v>1</v>
      </c>
      <c r="H49" s="74">
        <f t="shared" si="9"/>
        <v>0</v>
      </c>
      <c r="I49" s="74">
        <f t="shared" si="9"/>
        <v>0</v>
      </c>
      <c r="J49" s="74">
        <f t="shared" si="9"/>
        <v>3</v>
      </c>
      <c r="K49" s="64">
        <f>IFERROR(F49/G49-1,"n/a")</f>
        <v>1</v>
      </c>
      <c r="L49" s="64" t="str">
        <f>IFERROR(F49/H49-1,"n/a")</f>
        <v>n/a</v>
      </c>
      <c r="M49" s="64" t="str">
        <f>IFERROR(F49/I49-1,"n/a")</f>
        <v>n/a</v>
      </c>
      <c r="N49" s="60">
        <f>IFERROR(F49/J49-1,"n/a")</f>
        <v>-0.33333333333333337</v>
      </c>
      <c r="O49" s="74">
        <f>'Sep-23'!O49+'Oct-23'!F49</f>
        <v>21</v>
      </c>
      <c r="P49" s="74">
        <f>'Sep-23'!P49+'Oct-23'!G49</f>
        <v>9</v>
      </c>
      <c r="Q49" s="74">
        <f>'Sep-23'!Q49+'Oct-23'!H49</f>
        <v>0</v>
      </c>
      <c r="R49" s="74">
        <f>'Sep-23'!R49+'Oct-23'!I49</f>
        <v>0</v>
      </c>
      <c r="S49" s="74">
        <f>'Sep-23'!S49+'Oct-23'!J49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4312</v>
      </c>
      <c r="G50" s="74">
        <f t="shared" si="9"/>
        <v>2358</v>
      </c>
      <c r="H50" s="74">
        <f t="shared" si="9"/>
        <v>0</v>
      </c>
      <c r="I50" s="74">
        <f t="shared" si="9"/>
        <v>0</v>
      </c>
      <c r="J50" s="74">
        <f t="shared" si="9"/>
        <v>3957</v>
      </c>
      <c r="K50" s="64">
        <f>IFERROR(F50/G50-1,"n/a")</f>
        <v>0.82866836301950797</v>
      </c>
      <c r="L50" s="64" t="str">
        <f>IFERROR(F50/H50-1,"n/a")</f>
        <v>n/a</v>
      </c>
      <c r="M50" s="64" t="str">
        <f>IFERROR(F50/I50-1,"n/a")</f>
        <v>n/a</v>
      </c>
      <c r="N50" s="60">
        <f>IFERROR(F50/J50-1,"n/a")</f>
        <v>8.971443012383129E-2</v>
      </c>
      <c r="O50" s="74">
        <f>'Sep-23'!O50+'Oct-23'!F50</f>
        <v>38626</v>
      </c>
      <c r="P50" s="74">
        <f>'Sep-23'!P50+'Oct-23'!G50</f>
        <v>15637</v>
      </c>
      <c r="Q50" s="74">
        <f>'Sep-23'!Q50+'Oct-23'!H50</f>
        <v>0</v>
      </c>
      <c r="R50" s="74">
        <f>'Sep-23'!R50+'Oct-23'!I50</f>
        <v>0</v>
      </c>
      <c r="S50" s="74">
        <f>'Sep-23'!S50+'Oct-23'!J50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472</v>
      </c>
      <c r="G51" s="75">
        <f t="shared" ref="G51:J52" si="10">G37+G40+G43+G46+G49</f>
        <v>414</v>
      </c>
      <c r="H51" s="75">
        <f t="shared" si="10"/>
        <v>244</v>
      </c>
      <c r="I51" s="75">
        <f t="shared" si="10"/>
        <v>18</v>
      </c>
      <c r="J51" s="75">
        <f t="shared" si="10"/>
        <v>388</v>
      </c>
      <c r="K51" s="66">
        <f>IFERROR(F51/G51-1,"n/a")</f>
        <v>0.14009661835748788</v>
      </c>
      <c r="L51" s="66">
        <f>IFERROR(F51/H51-1,"n/a")</f>
        <v>0.93442622950819665</v>
      </c>
      <c r="M51" s="66">
        <f>IFERROR(F51/I51-1,"n/a")</f>
        <v>25.222222222222221</v>
      </c>
      <c r="N51" s="62">
        <f>IFERROR(F51/J51-1,"n/a")</f>
        <v>0.21649484536082464</v>
      </c>
      <c r="O51" s="75">
        <f t="shared" ref="O51:S52" si="11">O37+O40+O43+O46+O49</f>
        <v>2724</v>
      </c>
      <c r="P51" s="75">
        <f t="shared" si="11"/>
        <v>2359</v>
      </c>
      <c r="Q51" s="75">
        <f t="shared" si="11"/>
        <v>607</v>
      </c>
      <c r="R51" s="75">
        <f t="shared" si="11"/>
        <v>76</v>
      </c>
      <c r="S51" s="75">
        <f t="shared" si="11"/>
        <v>2088</v>
      </c>
      <c r="T51" s="66">
        <f>IFERROR(O51/P51-1,"n/a")</f>
        <v>0.15472657905892317</v>
      </c>
      <c r="U51" s="66">
        <f>IFERROR(O51/Q51-1,"n/a")</f>
        <v>3.4876441515650738</v>
      </c>
      <c r="V51" s="66">
        <f>IFERROR(O51/R51-1,"n/a")</f>
        <v>34.842105263157897</v>
      </c>
      <c r="W51" s="62">
        <f>IFERROR(O51/S51-1,"n/a")</f>
        <v>0.30459770114942519</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1211190</v>
      </c>
      <c r="G52" s="76">
        <f t="shared" si="10"/>
        <v>867086</v>
      </c>
      <c r="H52" s="76">
        <f t="shared" si="10"/>
        <v>368120</v>
      </c>
      <c r="I52" s="76">
        <f t="shared" si="10"/>
        <v>13954</v>
      </c>
      <c r="J52" s="76">
        <f t="shared" si="10"/>
        <v>926937</v>
      </c>
      <c r="K52" s="67">
        <f>IFERROR(F52/G52-1,"n/a")</f>
        <v>0.39685106206304788</v>
      </c>
      <c r="L52" s="67">
        <f>IFERROR(F52/H52-1,"n/a")</f>
        <v>2.290204281212648</v>
      </c>
      <c r="M52" s="67">
        <f>IFERROR(F52/I52-1,"n/a")</f>
        <v>85.798767378529448</v>
      </c>
      <c r="N52" s="63">
        <f>IFERROR(F52/J52-1,"n/a")</f>
        <v>0.30665838131394052</v>
      </c>
      <c r="O52" s="76">
        <f t="shared" si="11"/>
        <v>7934885</v>
      </c>
      <c r="P52" s="76">
        <f t="shared" si="11"/>
        <v>5152597</v>
      </c>
      <c r="Q52" s="76">
        <f t="shared" si="11"/>
        <v>926628</v>
      </c>
      <c r="R52" s="76">
        <f t="shared" si="11"/>
        <v>30861</v>
      </c>
      <c r="S52" s="76">
        <f t="shared" si="11"/>
        <v>5963880</v>
      </c>
      <c r="T52" s="67">
        <f>IFERROR(O52/P52-1,"n/a")</f>
        <v>0.53997780148534802</v>
      </c>
      <c r="U52" s="118">
        <f>IFERROR(O52/Q52-1,"n/a")</f>
        <v>7.5631828522341227</v>
      </c>
      <c r="V52" s="118">
        <f>IFERROR(O52/R52-1,"n/a")</f>
        <v>256.11691131201195</v>
      </c>
      <c r="W52" s="119">
        <f>IFERROR(O52/S52-1,"n/a")</f>
        <v>0.33049038545376508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FF780-8D0C-41DA-80F9-409B6E54C6D0}">
  <dimension ref="A1:AC66"/>
  <sheetViews>
    <sheetView showGridLines="0" zoomScaleNormal="100" workbookViewId="0">
      <selection activeCell="O23" sqref="O23"/>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22</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48" t="str">
        <f>D4</f>
        <v>September</v>
      </c>
      <c r="G9" s="149"/>
      <c r="H9" s="149"/>
      <c r="I9" s="149"/>
      <c r="J9" s="149"/>
      <c r="K9" s="149"/>
      <c r="L9" s="149"/>
      <c r="M9" s="149"/>
      <c r="N9" s="150"/>
      <c r="O9" s="151" t="str">
        <f>"January to "&amp; D4</f>
        <v>January to September</v>
      </c>
      <c r="P9" s="149"/>
      <c r="Q9" s="149"/>
      <c r="R9" s="149"/>
      <c r="S9" s="149"/>
      <c r="T9" s="149"/>
      <c r="U9" s="149"/>
      <c r="V9" s="149"/>
      <c r="W9" s="150"/>
      <c r="X9" s="151" t="s">
        <v>57</v>
      </c>
      <c r="Y9" s="149"/>
      <c r="Z9" s="149"/>
      <c r="AA9" s="152"/>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98</v>
      </c>
      <c r="G13" s="71">
        <v>82</v>
      </c>
      <c r="H13" s="71">
        <v>60</v>
      </c>
      <c r="I13" s="71">
        <v>0</v>
      </c>
      <c r="J13" s="71">
        <v>79</v>
      </c>
      <c r="K13" s="64">
        <f>IFERROR(F13/G13-1,"n/a")</f>
        <v>0.19512195121951215</v>
      </c>
      <c r="L13" s="64">
        <f t="shared" ref="L13:L28" si="0">IFERROR(F13/H13-1,"n/a")</f>
        <v>0.6333333333333333</v>
      </c>
      <c r="M13" s="64" t="str">
        <f>IFERROR(F13/I13-1,"n/a")</f>
        <v>n/a</v>
      </c>
      <c r="N13" s="60">
        <f>IFERROR(F13/J13-1,"n/a")</f>
        <v>0.240506329113924</v>
      </c>
      <c r="O13" s="68">
        <f>'Aug-23'!O13+'Sep-23'!F13</f>
        <v>1155</v>
      </c>
      <c r="P13" s="68">
        <f>'Aug-23'!$P$13+G13</f>
        <v>1079</v>
      </c>
      <c r="Q13" s="68">
        <f>'Aug-23'!Q13+'Sep-23'!H13</f>
        <v>139</v>
      </c>
      <c r="R13" s="68">
        <f>'Aug-23'!R13+'Sep-23'!I13</f>
        <v>551</v>
      </c>
      <c r="S13" s="68">
        <f>'Aug-23'!S13+'Sep-23'!J13</f>
        <v>1102</v>
      </c>
      <c r="T13" s="64">
        <f>IFERROR(O13/P13-1,"n/a")</f>
        <v>7.0435588507877567E-2</v>
      </c>
      <c r="U13" s="64">
        <f>IFERROR(O13/Q13-1,"n/a")</f>
        <v>7.3093525179856123</v>
      </c>
      <c r="V13" s="64">
        <f>IFERROR(O13/R13-1,"n/a")</f>
        <v>1.0961887477313974</v>
      </c>
      <c r="W13" s="60">
        <f>IFERROR(O13/S13-1,"n/a")</f>
        <v>4.8094373865698703E-2</v>
      </c>
      <c r="X13" s="68">
        <v>1486</v>
      </c>
      <c r="Y13" s="68">
        <v>522</v>
      </c>
      <c r="Z13" s="68">
        <v>551</v>
      </c>
      <c r="AA13" s="136">
        <v>1591</v>
      </c>
      <c r="AB13" s="123"/>
      <c r="AC13" s="123"/>
    </row>
    <row r="14" spans="1:29" s="124" customFormat="1" ht="10.5">
      <c r="A14" s="123"/>
      <c r="B14" s="128"/>
      <c r="C14" s="33"/>
      <c r="D14" s="26" t="s">
        <v>11</v>
      </c>
      <c r="E14" s="32"/>
      <c r="F14" s="71">
        <v>313650</v>
      </c>
      <c r="G14" s="71">
        <v>280580</v>
      </c>
      <c r="H14" s="71">
        <v>83395</v>
      </c>
      <c r="I14" s="71">
        <v>0</v>
      </c>
      <c r="J14" s="71">
        <v>234453</v>
      </c>
      <c r="K14" s="64">
        <f>IFERROR(F14/G14-1,"n/a")</f>
        <v>0.11786299807541512</v>
      </c>
      <c r="L14" s="64">
        <f t="shared" si="0"/>
        <v>2.7610168475328258</v>
      </c>
      <c r="M14" s="64" t="str">
        <f>IFERROR(F14/I14-1,"n/a")</f>
        <v>n/a</v>
      </c>
      <c r="N14" s="60">
        <f>IFERROR(F14/J14-1,"n/a")</f>
        <v>0.33779478189658474</v>
      </c>
      <c r="O14" s="68">
        <f>'Aug-23'!$O$14+F14</f>
        <v>3786544</v>
      </c>
      <c r="P14" s="68">
        <f>'Aug-23'!P14+'Sep-23'!G14</f>
        <v>2378604</v>
      </c>
      <c r="Q14" s="68">
        <f>'Aug-23'!Q14+'Sep-23'!H14</f>
        <v>180900</v>
      </c>
      <c r="R14" s="68">
        <f>'Aug-23'!R14+'Sep-23'!I14</f>
        <v>1092884</v>
      </c>
      <c r="S14" s="68">
        <f>'Aug-23'!S14+'Sep-23'!J14</f>
        <v>3343418</v>
      </c>
      <c r="T14" s="64">
        <f>IFERROR(O14/P14-1,"n/a")</f>
        <v>0.59191862117443672</v>
      </c>
      <c r="U14" s="64">
        <f>IFERROR(O14/Q14-1,"n/a")</f>
        <v>19.931697070204532</v>
      </c>
      <c r="V14" s="64">
        <f>IFERROR(O14/R14-1,"n/a")</f>
        <v>2.4647263570516174</v>
      </c>
      <c r="W14" s="60">
        <f>IFERROR(O14/S14-1,"n/a")</f>
        <v>0.13253682309540715</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68</v>
      </c>
      <c r="G16" s="71">
        <v>74</v>
      </c>
      <c r="H16" s="71">
        <v>34</v>
      </c>
      <c r="I16" s="71">
        <v>9</v>
      </c>
      <c r="J16" s="71">
        <v>70</v>
      </c>
      <c r="K16" s="64">
        <f>IFERROR(F16/G16-1,"n/a")</f>
        <v>-8.108108108108103E-2</v>
      </c>
      <c r="L16" s="64">
        <f t="shared" si="0"/>
        <v>1</v>
      </c>
      <c r="M16" s="64">
        <f>IFERROR(F16/I16-1,"n/a")</f>
        <v>6.5555555555555554</v>
      </c>
      <c r="N16" s="60">
        <f>IFERROR(F16/J16-1,"n/a")</f>
        <v>-2.8571428571428581E-2</v>
      </c>
      <c r="O16" s="68">
        <f>'Aug-23'!$O$16+F16</f>
        <v>425</v>
      </c>
      <c r="P16" s="68">
        <f>'Aug-23'!P16+'Sep-23'!G16</f>
        <v>432</v>
      </c>
      <c r="Q16" s="68">
        <f>'Aug-23'!Q16+'Sep-23'!H16</f>
        <v>136</v>
      </c>
      <c r="R16" s="68">
        <f>'Aug-23'!R16+'Sep-23'!I16</f>
        <v>21</v>
      </c>
      <c r="S16" s="68">
        <f>'Aug-23'!S16+'Sep-23'!J16</f>
        <v>403</v>
      </c>
      <c r="T16" s="64">
        <f>IFERROR(O16/P16-1,"n/a")</f>
        <v>-1.620370370370372E-2</v>
      </c>
      <c r="U16" s="64">
        <f>IFERROR(O16/Q16-1,"n/a")</f>
        <v>2.125</v>
      </c>
      <c r="V16" s="64">
        <f>IFERROR(O16/R16-1,"n/a")</f>
        <v>19.238095238095237</v>
      </c>
      <c r="W16" s="60">
        <f>IFERROR(O16/S16-1,"n/a")</f>
        <v>5.4590570719603049E-2</v>
      </c>
      <c r="X16" s="68">
        <v>572</v>
      </c>
      <c r="Y16" s="68">
        <v>202</v>
      </c>
      <c r="Z16" s="68">
        <v>54</v>
      </c>
      <c r="AA16" s="136">
        <v>586</v>
      </c>
      <c r="AB16" s="123"/>
      <c r="AC16" s="123"/>
    </row>
    <row r="17" spans="1:29" s="124" customFormat="1" ht="10.5">
      <c r="A17" s="123"/>
      <c r="B17" s="128"/>
      <c r="C17" s="33"/>
      <c r="D17" s="26" t="s">
        <v>11</v>
      </c>
      <c r="E17" s="32"/>
      <c r="F17" s="71">
        <v>223095</v>
      </c>
      <c r="G17" s="71">
        <v>150081</v>
      </c>
      <c r="H17" s="71">
        <v>64266</v>
      </c>
      <c r="I17" s="71">
        <v>6072</v>
      </c>
      <c r="J17" s="71">
        <v>169136</v>
      </c>
      <c r="K17" s="64">
        <f>IFERROR(F17/G17-1,"n/a")</f>
        <v>0.48649729146261023</v>
      </c>
      <c r="L17" s="64">
        <f t="shared" si="0"/>
        <v>2.4714312389132669</v>
      </c>
      <c r="M17" s="64">
        <f>IFERROR(F17/I17-1,"n/a")</f>
        <v>35.741600790513836</v>
      </c>
      <c r="N17" s="60">
        <f>IFERROR(F17/J17-1,"n/a")</f>
        <v>0.31902729164695875</v>
      </c>
      <c r="O17" s="68">
        <f>'Aug-23'!O17+'Sep-23'!F17</f>
        <v>1331619</v>
      </c>
      <c r="P17" s="68">
        <f>'Aug-23'!P17+'Sep-23'!G17</f>
        <v>728384</v>
      </c>
      <c r="Q17" s="68">
        <f>'Aug-23'!Q17+'Sep-23'!H17</f>
        <v>215286</v>
      </c>
      <c r="R17" s="68">
        <f>'Aug-23'!R17+'Sep-23'!I17</f>
        <v>49726</v>
      </c>
      <c r="S17" s="68">
        <f>'Aug-23'!S17+'Sep-23'!J17</f>
        <v>1081890</v>
      </c>
      <c r="T17" s="64">
        <f>IFERROR(O17/P17-1,"n/a")</f>
        <v>0.82818266189262801</v>
      </c>
      <c r="U17" s="64">
        <f>IFERROR(O17/Q17-1,"n/a")</f>
        <v>5.1853487918396919</v>
      </c>
      <c r="V17" s="64">
        <f>IFERROR(O17/R17-1,"n/a")</f>
        <v>25.779129630374452</v>
      </c>
      <c r="W17" s="60">
        <f>IFERROR(O17/S17-1,"n/a")</f>
        <v>0.23082660898982343</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100</v>
      </c>
      <c r="G19" s="71">
        <v>92</v>
      </c>
      <c r="H19" s="71">
        <v>7</v>
      </c>
      <c r="I19" s="71">
        <v>1</v>
      </c>
      <c r="J19" s="71">
        <v>32</v>
      </c>
      <c r="K19" s="64">
        <f>IFERROR(F19/G19-1,"n/a")</f>
        <v>8.6956521739130377E-2</v>
      </c>
      <c r="L19" s="64">
        <f t="shared" si="0"/>
        <v>13.285714285714286</v>
      </c>
      <c r="M19" s="64">
        <f>IFERROR(F19/I19-1,"n/a")</f>
        <v>99</v>
      </c>
      <c r="N19" s="60">
        <f>IFERROR(F19/J19-1,"n/a")</f>
        <v>2.125</v>
      </c>
      <c r="O19" s="68">
        <f>'Aug-23'!O19+'Sep-23'!F19</f>
        <v>544</v>
      </c>
      <c r="P19" s="68">
        <f>'Aug-23'!P19+'Sep-23'!G19</f>
        <v>513</v>
      </c>
      <c r="Q19" s="68">
        <f>'Aug-23'!Q19+'Sep-23'!H19</f>
        <v>16</v>
      </c>
      <c r="R19" s="68">
        <f>'Aug-23'!R19+'Sep-23'!I19</f>
        <v>8</v>
      </c>
      <c r="S19" s="68">
        <f>'Aug-23'!S19+'Sep-23'!J19</f>
        <v>231</v>
      </c>
      <c r="T19" s="64">
        <f>IFERROR(O19/P19-1,"n/a")</f>
        <v>6.0428849902534054E-2</v>
      </c>
      <c r="U19" s="64">
        <f>IFERROR(O19/Q19-1,"n/a")</f>
        <v>33</v>
      </c>
      <c r="V19" s="64">
        <f>IFERROR(O19/R19-1,"n/a")</f>
        <v>67</v>
      </c>
      <c r="W19" s="60">
        <f>IFERROR(O19/S19-1,"n/a")</f>
        <v>1.3549783549783552</v>
      </c>
      <c r="X19" s="68">
        <v>658</v>
      </c>
      <c r="Y19" s="68">
        <v>47</v>
      </c>
      <c r="Z19" s="68">
        <v>9</v>
      </c>
      <c r="AA19" s="136">
        <v>290</v>
      </c>
      <c r="AB19" s="123"/>
      <c r="AC19" s="123"/>
    </row>
    <row r="20" spans="1:29" s="124" customFormat="1" ht="10.5">
      <c r="A20" s="123"/>
      <c r="B20" s="128"/>
      <c r="C20" s="33"/>
      <c r="D20" s="26" t="s">
        <v>11</v>
      </c>
      <c r="E20" s="32"/>
      <c r="F20" s="71">
        <v>181434</v>
      </c>
      <c r="G20" s="71">
        <v>137415</v>
      </c>
      <c r="H20" s="71">
        <v>3224</v>
      </c>
      <c r="I20" s="71">
        <v>0</v>
      </c>
      <c r="J20" s="71">
        <v>76553</v>
      </c>
      <c r="K20" s="64">
        <f>IFERROR(F20/G20-1,"n/a")</f>
        <v>0.32033620783757222</v>
      </c>
      <c r="L20" s="64">
        <f t="shared" si="0"/>
        <v>55.276054590570716</v>
      </c>
      <c r="M20" s="64" t="str">
        <f>IFERROR(F20/I20-1,"n/a")</f>
        <v>n/a</v>
      </c>
      <c r="N20" s="60">
        <f t="shared" ref="N20:N28" si="1">IFERROR(F20/J20-1,"n/a")</f>
        <v>1.3700442830457331</v>
      </c>
      <c r="O20" s="68">
        <f>'Aug-23'!O20+'Sep-23'!F20</f>
        <v>1013425</v>
      </c>
      <c r="P20" s="68">
        <f>'Aug-23'!P20+'Sep-23'!G20</f>
        <v>704058</v>
      </c>
      <c r="Q20" s="68">
        <f>'Aug-23'!Q20+'Sep-23'!H20</f>
        <v>4542</v>
      </c>
      <c r="R20" s="68">
        <f>'Aug-23'!R20+'Sep-23'!I20</f>
        <v>10047</v>
      </c>
      <c r="S20" s="68">
        <f>'Aug-23'!S20+'Sep-23'!J20</f>
        <v>487762</v>
      </c>
      <c r="T20" s="64">
        <f>IFERROR(O20/P20-1,"n/a")</f>
        <v>0.43940556033735856</v>
      </c>
      <c r="U20" s="64">
        <f>IFERROR(O20/Q20-1,"n/a")</f>
        <v>222.12307353588727</v>
      </c>
      <c r="V20" s="64">
        <f>IFERROR(O20/R20-1,"n/a")</f>
        <v>99.868418433363189</v>
      </c>
      <c r="W20" s="60">
        <f>IFERROR(O20/S20-1,"n/a")</f>
        <v>1.0777038801710672</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119</v>
      </c>
      <c r="G22" s="71">
        <v>85</v>
      </c>
      <c r="H22" s="71">
        <v>46</v>
      </c>
      <c r="I22" s="71">
        <v>0</v>
      </c>
      <c r="J22" s="71">
        <v>86</v>
      </c>
      <c r="K22" s="64">
        <f>IFERROR(F22/G22-1,"n/a")</f>
        <v>0.39999999999999991</v>
      </c>
      <c r="L22" s="64">
        <f t="shared" si="0"/>
        <v>1.5869565217391304</v>
      </c>
      <c r="M22" s="64" t="str">
        <f>IFERROR(F22/I22-1,"n/a")</f>
        <v>n/a</v>
      </c>
      <c r="N22" s="60">
        <f t="shared" si="1"/>
        <v>0.38372093023255816</v>
      </c>
      <c r="O22" s="68">
        <f>'Aug-23'!O22+'Sep-23'!F22</f>
        <v>976</v>
      </c>
      <c r="P22" s="68">
        <f>'Aug-23'!P22+'Sep-23'!G22</f>
        <v>544</v>
      </c>
      <c r="Q22" s="68">
        <f>'Aug-23'!Q22+'Sep-23'!H22</f>
        <v>84</v>
      </c>
      <c r="R22" s="68">
        <f>'Aug-23'!R22+'Sep-23'!I22</f>
        <v>205</v>
      </c>
      <c r="S22" s="68">
        <f>'Aug-23'!S22+'Sep-23'!J22</f>
        <v>819</v>
      </c>
      <c r="T22" s="64">
        <f>IFERROR(O22/P22-1,"n/a")</f>
        <v>0.79411764705882359</v>
      </c>
      <c r="U22" s="64">
        <f>IFERROR(O22/Q22-1,"n/a")</f>
        <v>10.619047619047619</v>
      </c>
      <c r="V22" s="64">
        <f>IFERROR(O22/R22-1,"n/a")</f>
        <v>3.7609756097560973</v>
      </c>
      <c r="W22" s="60">
        <f>IFERROR(O22/S22-1,"n/a")</f>
        <v>0.19169719169719168</v>
      </c>
      <c r="X22" s="68">
        <v>895</v>
      </c>
      <c r="Y22" s="68">
        <v>283</v>
      </c>
      <c r="Z22" s="68">
        <v>43</v>
      </c>
      <c r="AA22" s="136">
        <v>827</v>
      </c>
      <c r="AB22" s="123"/>
      <c r="AC22" s="123"/>
    </row>
    <row r="23" spans="1:29" s="124" customFormat="1" ht="10.5">
      <c r="A23" s="123"/>
      <c r="B23" s="128"/>
      <c r="C23" s="33"/>
      <c r="D23" s="26" t="s">
        <v>11</v>
      </c>
      <c r="E23" s="32"/>
      <c r="F23" s="71">
        <v>374705</v>
      </c>
      <c r="G23" s="71">
        <v>267710</v>
      </c>
      <c r="H23" s="71">
        <v>89719</v>
      </c>
      <c r="I23" s="71">
        <v>0</v>
      </c>
      <c r="J23" s="71">
        <v>304036</v>
      </c>
      <c r="K23" s="64">
        <f>IFERROR(F23/G23-1,"n/a")</f>
        <v>0.39966755070785553</v>
      </c>
      <c r="L23" s="64">
        <f t="shared" si="0"/>
        <v>3.1764286271581268</v>
      </c>
      <c r="M23" s="64" t="str">
        <f>IFERROR(F23/I23-1,"n/a")</f>
        <v>n/a</v>
      </c>
      <c r="N23" s="60">
        <f t="shared" si="1"/>
        <v>0.23243629043929004</v>
      </c>
      <c r="O23" s="68">
        <f>'Aug-23'!O23+'Sep-23'!F23</f>
        <v>3036152</v>
      </c>
      <c r="P23" s="68">
        <f>'Aug-23'!P23+'Sep-23'!G23</f>
        <v>1328891</v>
      </c>
      <c r="Q23" s="68">
        <f>'Aug-23'!Q23+'Sep-23'!H23</f>
        <v>167883</v>
      </c>
      <c r="R23" s="68">
        <f>'Aug-23'!R23+'Sep-23'!I23</f>
        <v>545974</v>
      </c>
      <c r="S23" s="68">
        <f>'Aug-23'!S23+'Sep-23'!J23</f>
        <v>2565359</v>
      </c>
      <c r="T23" s="64">
        <f>IFERROR(O23/P23-1,"n/a")</f>
        <v>1.2847261363046329</v>
      </c>
      <c r="U23" s="64">
        <f>IFERROR(O23/Q23-1,"n/a")</f>
        <v>17.084928194039897</v>
      </c>
      <c r="V23" s="64">
        <f>IFERROR(O23/R23-1,"n/a")</f>
        <v>4.5609827574206827</v>
      </c>
      <c r="W23" s="60">
        <f>IFERROR(O23/S23-1,"n/a")</f>
        <v>0.18351934368640022</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1</v>
      </c>
      <c r="H25" s="71">
        <v>0</v>
      </c>
      <c r="I25" s="71">
        <v>0</v>
      </c>
      <c r="J25" s="71">
        <v>1</v>
      </c>
      <c r="K25" s="64">
        <f>IFERROR(F25/G25-1,"n/a")</f>
        <v>3</v>
      </c>
      <c r="L25" s="64" t="str">
        <f t="shared" si="0"/>
        <v>n/a</v>
      </c>
      <c r="M25" s="64" t="str">
        <f>IFERROR(F25/I25-1,"n/a")</f>
        <v>n/a</v>
      </c>
      <c r="N25" s="60">
        <f t="shared" si="1"/>
        <v>3</v>
      </c>
      <c r="O25" s="68">
        <f>'Aug-23'!O25+'Sep-23'!F25</f>
        <v>19</v>
      </c>
      <c r="P25" s="68">
        <f>'Aug-23'!P25+'Sep-23'!G25</f>
        <v>8</v>
      </c>
      <c r="Q25" s="68">
        <f>'Aug-23'!Q25+'Sep-23'!H25</f>
        <v>0</v>
      </c>
      <c r="R25" s="68">
        <f>'Aug-23'!R25+'Sep-23'!I25</f>
        <v>0</v>
      </c>
      <c r="S25" s="68">
        <f>'Aug-23'!S25+'Sep-23'!J25</f>
        <v>13</v>
      </c>
      <c r="T25" s="64">
        <f>IFERROR(O25/P25-1,"n/a")</f>
        <v>1.375</v>
      </c>
      <c r="U25" s="64" t="str">
        <f>IFERROR(O25/Q25-1,"n/a")</f>
        <v>n/a</v>
      </c>
      <c r="V25" s="64" t="str">
        <f>IFERROR(O25/R25-1,"n/a")</f>
        <v>n/a</v>
      </c>
      <c r="W25" s="60">
        <f>IFERROR(O25/S25-1,"n/a")</f>
        <v>0.46153846153846145</v>
      </c>
      <c r="X25" s="68">
        <v>9</v>
      </c>
      <c r="Y25" s="68">
        <v>0</v>
      </c>
      <c r="Z25" s="68">
        <v>0</v>
      </c>
      <c r="AA25" s="136">
        <v>16</v>
      </c>
      <c r="AB25" s="123"/>
      <c r="AC25" s="123"/>
    </row>
    <row r="26" spans="1:29" s="124" customFormat="1" ht="10.5">
      <c r="A26" s="123"/>
      <c r="B26" s="128"/>
      <c r="C26" s="33"/>
      <c r="D26" s="26" t="s">
        <v>11</v>
      </c>
      <c r="E26" s="32"/>
      <c r="F26" s="71">
        <v>7920</v>
      </c>
      <c r="G26" s="71">
        <v>2266</v>
      </c>
      <c r="H26" s="71">
        <v>0</v>
      </c>
      <c r="I26" s="71">
        <v>0</v>
      </c>
      <c r="J26" s="71">
        <v>1243</v>
      </c>
      <c r="K26" s="64">
        <f>IFERROR(F26/G26-1,"n/a")</f>
        <v>2.4951456310679609</v>
      </c>
      <c r="L26" s="64" t="str">
        <f t="shared" si="0"/>
        <v>n/a</v>
      </c>
      <c r="M26" s="64" t="str">
        <f>IFERROR(F26/I26-1,"n/a")</f>
        <v>n/a</v>
      </c>
      <c r="N26" s="60">
        <f t="shared" si="1"/>
        <v>5.3716814159292037</v>
      </c>
      <c r="O26" s="68">
        <f>'Aug-23'!O26+'Sep-23'!F26</f>
        <v>34314</v>
      </c>
      <c r="P26" s="68">
        <f>'Aug-23'!P26+'Sep-23'!G26</f>
        <v>13279</v>
      </c>
      <c r="Q26" s="68">
        <f>'Aug-23'!Q26+'Sep-23'!H26</f>
        <v>0</v>
      </c>
      <c r="R26" s="68">
        <f>'Aug-23'!R26+'Sep-23'!I26</f>
        <v>0</v>
      </c>
      <c r="S26" s="68">
        <f>'Aug-23'!S26+'Sep-23'!J26</f>
        <v>16291</v>
      </c>
      <c r="T26" s="64">
        <f>IFERROR(O26/P26-1,"n/a")</f>
        <v>1.5840801265155511</v>
      </c>
      <c r="U26" s="64" t="str">
        <f>IFERROR(O26/Q26-1,"n/a")</f>
        <v>n/a</v>
      </c>
      <c r="V26" s="64" t="str">
        <f>IFERROR(O26/R26-1,"n/a")</f>
        <v>n/a</v>
      </c>
      <c r="W26" s="60">
        <f>IFERROR(O26/S26-1,"n/a")</f>
        <v>1.1063163710023938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389</v>
      </c>
      <c r="G27" s="75">
        <f t="shared" si="2"/>
        <v>334</v>
      </c>
      <c r="H27" s="75">
        <f t="shared" si="2"/>
        <v>147</v>
      </c>
      <c r="I27" s="75">
        <f t="shared" si="2"/>
        <v>10</v>
      </c>
      <c r="J27" s="75">
        <f t="shared" si="2"/>
        <v>268</v>
      </c>
      <c r="K27" s="66">
        <f>IFERROR(F27/G27-1,"n/a")</f>
        <v>0.16467065868263475</v>
      </c>
      <c r="L27" s="66">
        <f t="shared" si="0"/>
        <v>1.6462585034013606</v>
      </c>
      <c r="M27" s="66">
        <f>IFERROR(F27/I27-1,"n/a")</f>
        <v>37.9</v>
      </c>
      <c r="N27" s="62">
        <f t="shared" si="1"/>
        <v>0.45149253731343286</v>
      </c>
      <c r="O27" s="75">
        <f t="shared" ref="O27:S28" si="3">O13+O16+O19+O22+O25</f>
        <v>3119</v>
      </c>
      <c r="P27" s="75">
        <f t="shared" si="3"/>
        <v>2576</v>
      </c>
      <c r="Q27" s="75">
        <f t="shared" si="3"/>
        <v>375</v>
      </c>
      <c r="R27" s="75">
        <f t="shared" si="3"/>
        <v>785</v>
      </c>
      <c r="S27" s="75">
        <f t="shared" si="3"/>
        <v>2568</v>
      </c>
      <c r="T27" s="66">
        <f>IFERROR(O27/P27-1,"n/a")</f>
        <v>0.21079192546583858</v>
      </c>
      <c r="U27" s="66">
        <f>IFERROR(O27/Q27-1,"n/a")</f>
        <v>7.3173333333333339</v>
      </c>
      <c r="V27" s="66">
        <f>IFERROR(O27/R27-1,"n/a")</f>
        <v>2.9732484076433119</v>
      </c>
      <c r="W27" s="62">
        <f>IFERROR(O27/S27-1,"n/a")</f>
        <v>0.21456386292834884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1100804</v>
      </c>
      <c r="G28" s="76">
        <f t="shared" si="2"/>
        <v>838052</v>
      </c>
      <c r="H28" s="76">
        <f t="shared" si="2"/>
        <v>240604</v>
      </c>
      <c r="I28" s="76">
        <f t="shared" si="2"/>
        <v>6072</v>
      </c>
      <c r="J28" s="76">
        <f t="shared" si="2"/>
        <v>785421</v>
      </c>
      <c r="K28" s="67">
        <f>IFERROR(F28/G28-1,"n/a")</f>
        <v>0.31352708423820963</v>
      </c>
      <c r="L28" s="67">
        <f t="shared" si="0"/>
        <v>3.5751691576199898</v>
      </c>
      <c r="M28" s="67">
        <f>IFERROR(F28/I28-1,"n/a")</f>
        <v>180.29183135704875</v>
      </c>
      <c r="N28" s="63">
        <f t="shared" si="1"/>
        <v>0.40154643178626492</v>
      </c>
      <c r="O28" s="76">
        <f t="shared" si="3"/>
        <v>9202054</v>
      </c>
      <c r="P28" s="76">
        <f t="shared" si="3"/>
        <v>5153216</v>
      </c>
      <c r="Q28" s="76">
        <f t="shared" si="3"/>
        <v>568611</v>
      </c>
      <c r="R28" s="76">
        <f t="shared" si="3"/>
        <v>1698631</v>
      </c>
      <c r="S28" s="76">
        <f t="shared" si="3"/>
        <v>7494720</v>
      </c>
      <c r="T28" s="67">
        <f>IFERROR(O28/P28-1,"n/a")</f>
        <v>0.78569149827990903</v>
      </c>
      <c r="U28" s="67">
        <f>IFERROR(O28/Q28-1,"n/a")</f>
        <v>15.18339075396009</v>
      </c>
      <c r="V28" s="67">
        <f>IFERROR(O28/R28-1,"n/a")</f>
        <v>4.4173354895795498</v>
      </c>
      <c r="W28" s="63">
        <f>IFERROR(O28/S28-1,"n/a")</f>
        <v>0.22780490798855735</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49" t="str">
        <f>F9</f>
        <v>September</v>
      </c>
      <c r="G33" s="149"/>
      <c r="H33" s="149"/>
      <c r="I33" s="149"/>
      <c r="J33" s="149"/>
      <c r="K33" s="149"/>
      <c r="L33" s="149"/>
      <c r="M33" s="149"/>
      <c r="N33" s="150"/>
      <c r="O33" s="153" t="str">
        <f>"April to "&amp;D4&amp;" (YTD)"</f>
        <v>April to September (YTD)</v>
      </c>
      <c r="P33" s="154"/>
      <c r="Q33" s="154"/>
      <c r="R33" s="154"/>
      <c r="S33" s="154"/>
      <c r="T33" s="154"/>
      <c r="U33" s="154"/>
      <c r="V33" s="154"/>
      <c r="W33" s="155"/>
      <c r="X33" s="151" t="s">
        <v>58</v>
      </c>
      <c r="Y33" s="149"/>
      <c r="Z33" s="149"/>
      <c r="AA33" s="152"/>
    </row>
    <row r="34" spans="1:29" s="124" customFormat="1" ht="10.5">
      <c r="A34" s="123"/>
      <c r="B34" s="123"/>
      <c r="C34" s="29"/>
      <c r="D34" s="30"/>
      <c r="E34" s="30"/>
      <c r="F34" s="145"/>
      <c r="G34" s="146"/>
      <c r="H34" s="146"/>
      <c r="I34" s="146"/>
      <c r="J34" s="146"/>
      <c r="K34" s="146"/>
      <c r="L34" s="146"/>
      <c r="M34" s="146"/>
      <c r="N34" s="147"/>
      <c r="O34" s="145"/>
      <c r="P34" s="146"/>
      <c r="Q34" s="146"/>
      <c r="R34" s="146"/>
      <c r="S34" s="146"/>
      <c r="T34" s="146"/>
      <c r="U34" s="146"/>
      <c r="V34" s="146"/>
      <c r="W34" s="147"/>
      <c r="X34" s="145"/>
      <c r="Y34" s="146"/>
      <c r="Z34" s="146"/>
      <c r="AA34" s="147"/>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98</v>
      </c>
      <c r="G37" s="74">
        <f t="shared" si="5"/>
        <v>82</v>
      </c>
      <c r="H37" s="74">
        <f t="shared" si="5"/>
        <v>60</v>
      </c>
      <c r="I37" s="74">
        <f t="shared" si="5"/>
        <v>0</v>
      </c>
      <c r="J37" s="74">
        <f t="shared" si="5"/>
        <v>79</v>
      </c>
      <c r="K37" s="64">
        <f>IFERROR(F37/G37-1,"n/a")</f>
        <v>0.19512195121951215</v>
      </c>
      <c r="L37" s="64">
        <f>IFERROR(F37/H37-1,"n/a")</f>
        <v>0.6333333333333333</v>
      </c>
      <c r="M37" s="64" t="str">
        <f>IFERROR(F37/I37-1,"n/a")</f>
        <v>n/a</v>
      </c>
      <c r="N37" s="60">
        <f>IFERROR(F37/J37-1,"n/a")</f>
        <v>0.240506329113924</v>
      </c>
      <c r="O37" s="74">
        <f>'Aug-23'!O37+'Sep-23'!F37</f>
        <v>625</v>
      </c>
      <c r="P37" s="74">
        <f>'Aug-23'!P37+'Sep-23'!G37</f>
        <v>549</v>
      </c>
      <c r="Q37" s="74">
        <f>'Aug-23'!Q37+'Sep-23'!H37</f>
        <v>139</v>
      </c>
      <c r="R37" s="74">
        <f>'Aug-23'!R37+'Sep-23'!I37</f>
        <v>42</v>
      </c>
      <c r="S37" s="74">
        <f>'Aug-23'!S37+'Sep-23'!J37</f>
        <v>586</v>
      </c>
      <c r="T37" s="120">
        <f>IFERROR(O37/P37-1,"n/a")</f>
        <v>0.13843351548269589</v>
      </c>
      <c r="U37" s="120">
        <f>IFERROR(O37/Q37-1,"n/a")</f>
        <v>3.4964028776978413</v>
      </c>
      <c r="V37" s="120">
        <f>IFERROR(O37/R37-1,"n/a")</f>
        <v>13.880952380952381</v>
      </c>
      <c r="W37" s="121">
        <f>IFERROR(O37/S37-1,"n/a")</f>
        <v>6.6552901023890776E-2</v>
      </c>
      <c r="X37" s="89">
        <v>1486</v>
      </c>
      <c r="Y37" s="89">
        <v>1052</v>
      </c>
      <c r="Z37" s="70">
        <v>551</v>
      </c>
      <c r="AA37" s="78">
        <v>1584</v>
      </c>
      <c r="AC37" s="123"/>
    </row>
    <row r="38" spans="1:29" s="124" customFormat="1" ht="10.5">
      <c r="A38" s="123"/>
      <c r="B38" s="123"/>
      <c r="C38" s="33"/>
      <c r="D38" s="26" t="s">
        <v>11</v>
      </c>
      <c r="E38" s="32"/>
      <c r="F38" s="74">
        <f t="shared" si="5"/>
        <v>313650</v>
      </c>
      <c r="G38" s="74">
        <f t="shared" si="5"/>
        <v>280580</v>
      </c>
      <c r="H38" s="74">
        <f t="shared" si="5"/>
        <v>83395</v>
      </c>
      <c r="I38" s="74">
        <f t="shared" si="5"/>
        <v>0</v>
      </c>
      <c r="J38" s="74">
        <f t="shared" si="5"/>
        <v>234453</v>
      </c>
      <c r="K38" s="64">
        <f>IFERROR(F38/G38-1,"n/a")</f>
        <v>0.11786299807541512</v>
      </c>
      <c r="L38" s="64">
        <f>IFERROR(F38/H38-1,"n/a")</f>
        <v>2.7610168475328258</v>
      </c>
      <c r="M38" s="64" t="str">
        <f>IFERROR(F38/I38-1,"n/a")</f>
        <v>n/a</v>
      </c>
      <c r="N38" s="60">
        <f>IFERROR(F38/J38-1,"n/a")</f>
        <v>0.33779478189658474</v>
      </c>
      <c r="O38" s="74">
        <f>'Aug-23'!O38+'Sep-23'!F38</f>
        <v>2248360</v>
      </c>
      <c r="P38" s="74">
        <f>'Aug-23'!P38+'Sep-23'!G38</f>
        <v>1618946</v>
      </c>
      <c r="Q38" s="74">
        <f>'Aug-23'!Q38+'Sep-23'!H38</f>
        <v>180900</v>
      </c>
      <c r="R38" s="74">
        <f>'Aug-23'!R38+'Sep-23'!I38</f>
        <v>0</v>
      </c>
      <c r="S38" s="74">
        <f>'Aug-23'!S38+'Sep-23'!J38</f>
        <v>1892314</v>
      </c>
      <c r="T38" s="120">
        <f>IFERROR(O38/P38-1,"n/a")</f>
        <v>0.38878010755145631</v>
      </c>
      <c r="U38" s="120">
        <f>IFERROR(O38/Q38-1,"n/a")</f>
        <v>11.428745163073522</v>
      </c>
      <c r="V38" s="120" t="str">
        <f>IFERROR(O38/R38-1,"n/a")</f>
        <v>n/a</v>
      </c>
      <c r="W38" s="121">
        <f>IFERROR(O38/S38-1,"n/a")</f>
        <v>0.18815376306469211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68</v>
      </c>
      <c r="G40" s="74">
        <f t="shared" si="6"/>
        <v>74</v>
      </c>
      <c r="H40" s="74">
        <f t="shared" si="6"/>
        <v>34</v>
      </c>
      <c r="I40" s="74">
        <f t="shared" si="6"/>
        <v>9</v>
      </c>
      <c r="J40" s="74">
        <f t="shared" si="6"/>
        <v>70</v>
      </c>
      <c r="K40" s="64">
        <f>IFERROR(F40/G40-1,"n/a")</f>
        <v>-8.108108108108103E-2</v>
      </c>
      <c r="L40" s="64">
        <f>IFERROR(F40/H40-1,"n/a")</f>
        <v>1</v>
      </c>
      <c r="M40" s="64">
        <f>IFERROR(F40/I40-1,"n/a")</f>
        <v>6.5555555555555554</v>
      </c>
      <c r="N40" s="60">
        <f>IFERROR(F40/J40-1,"n/a")</f>
        <v>-2.8571428571428581E-2</v>
      </c>
      <c r="O40" s="74">
        <f>'Aug-23'!O40+'Sep-23'!F40</f>
        <v>398</v>
      </c>
      <c r="P40" s="74">
        <f>'Aug-23'!P40+'Sep-23'!G40</f>
        <v>396</v>
      </c>
      <c r="Q40" s="74">
        <f>'Aug-23'!Q40+'Sep-23'!H40</f>
        <v>124</v>
      </c>
      <c r="R40" s="74">
        <f>'Aug-23'!R40+'Sep-23'!I40</f>
        <v>11</v>
      </c>
      <c r="S40" s="74">
        <f>'Aug-23'!S40+'Sep-23'!J40</f>
        <v>380</v>
      </c>
      <c r="T40" s="120">
        <f>IFERROR(O40/P40-1,"n/a")</f>
        <v>5.050505050504972E-3</v>
      </c>
      <c r="U40" s="120">
        <f>IFERROR(O40/Q40-1,"n/a")</f>
        <v>2.2096774193548385</v>
      </c>
      <c r="V40" s="120">
        <f>IFERROR(O40/R40-1,"n/a")</f>
        <v>35.18181818181818</v>
      </c>
      <c r="W40" s="121">
        <f>IFERROR(O40/S40-1,"n/a")</f>
        <v>4.7368421052631504E-2</v>
      </c>
      <c r="X40" s="89">
        <v>563</v>
      </c>
      <c r="Y40" s="89">
        <v>226</v>
      </c>
      <c r="Z40" s="70">
        <v>66</v>
      </c>
      <c r="AA40" s="78">
        <v>573</v>
      </c>
      <c r="AC40" s="123"/>
    </row>
    <row r="41" spans="1:29" s="124" customFormat="1" ht="10.5">
      <c r="A41" s="123"/>
      <c r="B41" s="123"/>
      <c r="C41" s="33"/>
      <c r="D41" s="26" t="s">
        <v>11</v>
      </c>
      <c r="E41" s="32"/>
      <c r="F41" s="74">
        <f t="shared" si="6"/>
        <v>223095</v>
      </c>
      <c r="G41" s="74">
        <f t="shared" si="6"/>
        <v>150081</v>
      </c>
      <c r="H41" s="74">
        <f t="shared" si="6"/>
        <v>64266</v>
      </c>
      <c r="I41" s="74">
        <f t="shared" si="6"/>
        <v>6072</v>
      </c>
      <c r="J41" s="74">
        <f t="shared" si="6"/>
        <v>169136</v>
      </c>
      <c r="K41" s="64">
        <f>IFERROR(F41/G41-1,"n/a")</f>
        <v>0.48649729146261023</v>
      </c>
      <c r="L41" s="64">
        <f>IFERROR(F41/H41-1,"n/a")</f>
        <v>2.4714312389132669</v>
      </c>
      <c r="M41" s="64">
        <f>IFERROR(F41/I41-1,"n/a")</f>
        <v>35.741600790513836</v>
      </c>
      <c r="N41" s="60">
        <f>IFERROR(F41/J41-1,"n/a")</f>
        <v>0.31902729164695875</v>
      </c>
      <c r="O41" s="74">
        <f>'Aug-23'!O41+'Sep-23'!F41</f>
        <v>1248564</v>
      </c>
      <c r="P41" s="74">
        <f>'Aug-23'!P41+'Sep-23'!G41</f>
        <v>691876</v>
      </c>
      <c r="Q41" s="74">
        <f>'Aug-23'!Q41+'Sep-23'!H41</f>
        <v>205183</v>
      </c>
      <c r="R41" s="74">
        <f>'Aug-23'!R41+'Sep-23'!I41</f>
        <v>8613</v>
      </c>
      <c r="S41" s="74">
        <f>'Aug-23'!S41+'Sep-23'!J41</f>
        <v>1001516</v>
      </c>
      <c r="T41" s="120">
        <f>IFERROR(O41/P41-1,"n/a")</f>
        <v>0.80460660580797705</v>
      </c>
      <c r="U41" s="120">
        <f>IFERROR(O41/Q41-1,"n/a")</f>
        <v>5.085124011248495</v>
      </c>
      <c r="V41" s="120">
        <f>IFERROR(O41/R41-1,"n/a")</f>
        <v>143.9627307558342</v>
      </c>
      <c r="W41" s="121">
        <f>IFERROR(O41/S41-1,"n/a")</f>
        <v>0.24667404215209743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100</v>
      </c>
      <c r="G43" s="74">
        <f t="shared" si="7"/>
        <v>92</v>
      </c>
      <c r="H43" s="74">
        <f t="shared" si="7"/>
        <v>7</v>
      </c>
      <c r="I43" s="74">
        <f t="shared" si="7"/>
        <v>1</v>
      </c>
      <c r="J43" s="74">
        <f t="shared" si="7"/>
        <v>32</v>
      </c>
      <c r="K43" s="64">
        <f>IFERROR(F43/G43-1,"n/a")</f>
        <v>8.6956521739130377E-2</v>
      </c>
      <c r="L43" s="64">
        <f>IFERROR(F43/H43-1,"n/a")</f>
        <v>13.285714285714286</v>
      </c>
      <c r="M43" s="64">
        <f>IFERROR(F43/I43-1,"n/a")</f>
        <v>99</v>
      </c>
      <c r="N43" s="60">
        <f>IFERROR(F43/J43-1,"n/a")</f>
        <v>2.125</v>
      </c>
      <c r="O43" s="74">
        <f>'Aug-23'!O43+'Sep-23'!F43</f>
        <v>521</v>
      </c>
      <c r="P43" s="74">
        <f>'Aug-23'!P43+'Sep-23'!G43</f>
        <v>501</v>
      </c>
      <c r="Q43" s="74">
        <f>'Aug-23'!Q43+'Sep-23'!H43</f>
        <v>16</v>
      </c>
      <c r="R43" s="74">
        <f>'Aug-23'!R43+'Sep-23'!I43</f>
        <v>5</v>
      </c>
      <c r="S43" s="74">
        <f>'Aug-23'!S43+'Sep-23'!J43</f>
        <v>225</v>
      </c>
      <c r="T43" s="120">
        <f>IFERROR(O43/P43-1,"n/a")</f>
        <v>3.9920159680638667E-2</v>
      </c>
      <c r="U43" s="120">
        <f>IFERROR(O43/Q43-1,"n/a")</f>
        <v>31.5625</v>
      </c>
      <c r="V43" s="120">
        <f>IFERROR(O43/R43-1,"n/a")</f>
        <v>103.2</v>
      </c>
      <c r="W43" s="121">
        <f>IFERROR(O43/S43-1,"n/a")</f>
        <v>1.3155555555555556</v>
      </c>
      <c r="X43" s="89">
        <v>669</v>
      </c>
      <c r="Y43" s="89">
        <v>59</v>
      </c>
      <c r="Z43" s="70">
        <v>9</v>
      </c>
      <c r="AA43" s="78">
        <v>287</v>
      </c>
      <c r="AC43" s="123"/>
    </row>
    <row r="44" spans="1:29" s="124" customFormat="1" ht="10.5">
      <c r="A44" s="123"/>
      <c r="B44" s="123"/>
      <c r="C44" s="33"/>
      <c r="D44" s="26" t="s">
        <v>11</v>
      </c>
      <c r="E44" s="32"/>
      <c r="F44" s="74">
        <f t="shared" si="7"/>
        <v>181434</v>
      </c>
      <c r="G44" s="74">
        <f t="shared" si="7"/>
        <v>137415</v>
      </c>
      <c r="H44" s="74">
        <f t="shared" si="7"/>
        <v>3224</v>
      </c>
      <c r="I44" s="74">
        <f t="shared" si="7"/>
        <v>0</v>
      </c>
      <c r="J44" s="74">
        <f t="shared" si="7"/>
        <v>76553</v>
      </c>
      <c r="K44" s="64">
        <f>IFERROR(F44/G44-1,"n/a")</f>
        <v>0.32033620783757222</v>
      </c>
      <c r="L44" s="64">
        <f>IFERROR(F44/H44-1,"n/a")</f>
        <v>55.276054590570716</v>
      </c>
      <c r="M44" s="64" t="str">
        <f>IFERROR(F44/I44-1,"n/a")</f>
        <v>n/a</v>
      </c>
      <c r="N44" s="60">
        <f>IFERROR(F44/J44-1,"n/a")</f>
        <v>1.3700442830457331</v>
      </c>
      <c r="O44" s="74">
        <f>'Aug-23'!O44+'Sep-23'!F44</f>
        <v>992579</v>
      </c>
      <c r="P44" s="74">
        <f>'Aug-23'!P44+'Sep-23'!G44</f>
        <v>700973</v>
      </c>
      <c r="Q44" s="74">
        <f>'Aug-23'!Q44+'Sep-23'!H44</f>
        <v>4542</v>
      </c>
      <c r="R44" s="74">
        <f>'Aug-23'!R44+'Sep-23'!I44</f>
        <v>8294</v>
      </c>
      <c r="S44" s="74">
        <f>'Aug-23'!S44+'Sep-23'!J44</f>
        <v>481278</v>
      </c>
      <c r="T44" s="120">
        <f>IFERROR(O44/P44-1,"n/a")</f>
        <v>0.41600175755699587</v>
      </c>
      <c r="U44" s="120">
        <f>IFERROR(O44/Q44-1,"n/a")</f>
        <v>217.53346543372965</v>
      </c>
      <c r="V44" s="120">
        <f>IFERROR(O44/R44-1,"n/a")</f>
        <v>118.67434289848083</v>
      </c>
      <c r="W44" s="121">
        <f>IFERROR(O44/S44-1,"n/a")</f>
        <v>1.062381825057451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119</v>
      </c>
      <c r="G46" s="74">
        <f t="shared" si="8"/>
        <v>85</v>
      </c>
      <c r="H46" s="74">
        <f t="shared" si="8"/>
        <v>46</v>
      </c>
      <c r="I46" s="74">
        <f t="shared" si="8"/>
        <v>0</v>
      </c>
      <c r="J46" s="74">
        <f t="shared" si="8"/>
        <v>86</v>
      </c>
      <c r="K46" s="64">
        <f>IFERROR(F46/G46-1,"n/a")</f>
        <v>0.39999999999999991</v>
      </c>
      <c r="L46" s="64">
        <f>IFERROR(F46/H46-1,"n/a")</f>
        <v>1.5869565217391304</v>
      </c>
      <c r="M46" s="64" t="str">
        <f>IFERROR(F46/I46-1,"n/a")</f>
        <v>n/a</v>
      </c>
      <c r="N46" s="60">
        <f>IFERROR(F46/J46-1,"n/a")</f>
        <v>0.38372093023255816</v>
      </c>
      <c r="O46" s="74">
        <f>'Aug-23'!O46+'Sep-23'!F46</f>
        <v>689</v>
      </c>
      <c r="P46" s="74">
        <f>'Aug-23'!P46+'Sep-23'!G46</f>
        <v>491</v>
      </c>
      <c r="Q46" s="74">
        <f>'Aug-23'!Q46+'Sep-23'!H46</f>
        <v>84</v>
      </c>
      <c r="R46" s="74">
        <f>'Aug-23'!R46+'Sep-23'!I46</f>
        <v>0</v>
      </c>
      <c r="S46" s="74">
        <f>'Aug-23'!S46+'Sep-23'!J46</f>
        <v>496</v>
      </c>
      <c r="T46" s="120">
        <f>IFERROR(O46/P46-1,"n/a")</f>
        <v>0.40325865580448061</v>
      </c>
      <c r="U46" s="120">
        <f>IFERROR(O46/Q46-1,"n/a")</f>
        <v>7.2023809523809526</v>
      </c>
      <c r="V46" s="120" t="str">
        <f>IFERROR(O46/R46-1,"n/a")</f>
        <v>n/a</v>
      </c>
      <c r="W46" s="121">
        <f>IFERROR(O46/S46-1,"n/a")</f>
        <v>0.38911290322580649</v>
      </c>
      <c r="X46" s="89">
        <v>1129</v>
      </c>
      <c r="Y46" s="89">
        <v>336</v>
      </c>
      <c r="Z46" s="84">
        <v>43</v>
      </c>
      <c r="AA46" s="78">
        <v>781</v>
      </c>
      <c r="AC46" s="123"/>
    </row>
    <row r="47" spans="1:29" s="124" customFormat="1" ht="10.5">
      <c r="A47" s="123"/>
      <c r="B47" s="123"/>
      <c r="C47" s="33"/>
      <c r="D47" s="26" t="s">
        <v>11</v>
      </c>
      <c r="E47" s="32"/>
      <c r="F47" s="74">
        <f t="shared" si="8"/>
        <v>374705</v>
      </c>
      <c r="G47" s="74">
        <f t="shared" si="8"/>
        <v>267710</v>
      </c>
      <c r="H47" s="74">
        <f t="shared" si="8"/>
        <v>89719</v>
      </c>
      <c r="I47" s="74">
        <f t="shared" si="8"/>
        <v>0</v>
      </c>
      <c r="J47" s="74">
        <f t="shared" si="8"/>
        <v>304036</v>
      </c>
      <c r="K47" s="64">
        <f>IFERROR(F47/G47-1,"n/a")</f>
        <v>0.39966755070785553</v>
      </c>
      <c r="L47" s="64">
        <f>IFERROR(F47/H47-1,"n/a")</f>
        <v>3.1764286271581268</v>
      </c>
      <c r="M47" s="64" t="str">
        <f>IFERROR(F47/I47-1,"n/a")</f>
        <v>n/a</v>
      </c>
      <c r="N47" s="60">
        <f>IFERROR(F47/J47-1,"n/a")</f>
        <v>0.23243629043929004</v>
      </c>
      <c r="O47" s="74">
        <f>'Aug-23'!O47+'Sep-23'!F47</f>
        <v>2199878</v>
      </c>
      <c r="P47" s="74">
        <f>'Aug-23'!P47+'Sep-23'!G47</f>
        <v>1260437</v>
      </c>
      <c r="Q47" s="74">
        <f>'Aug-23'!Q47+'Sep-23'!H47</f>
        <v>167883</v>
      </c>
      <c r="R47" s="74">
        <f>'Aug-23'!R47+'Sep-23'!I47</f>
        <v>0</v>
      </c>
      <c r="S47" s="74">
        <f>'Aug-23'!S47+'Sep-23'!J47</f>
        <v>1645544</v>
      </c>
      <c r="T47" s="120">
        <f>IFERROR(O47/P47-1,"n/a")</f>
        <v>0.74532959600519511</v>
      </c>
      <c r="U47" s="120">
        <f>IFERROR(O47/Q47-1,"n/a")</f>
        <v>12.103637652412692</v>
      </c>
      <c r="V47" s="120" t="str">
        <f>IFERROR(O47/R47-1,"n/a")</f>
        <v>n/a</v>
      </c>
      <c r="W47" s="121">
        <f>IFERROR(O47/S47-1,"n/a")</f>
        <v>0.33686975249522355</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1</v>
      </c>
      <c r="K49" s="64">
        <f>IFERROR(F49/G49-1,"n/a")</f>
        <v>3</v>
      </c>
      <c r="L49" s="64" t="str">
        <f>IFERROR(F49/H49-1,"n/a")</f>
        <v>n/a</v>
      </c>
      <c r="M49" s="64" t="str">
        <f>IFERROR(F49/I49-1,"n/a")</f>
        <v>n/a</v>
      </c>
      <c r="N49" s="60">
        <f>IFERROR(F49/J49-1,"n/a")</f>
        <v>3</v>
      </c>
      <c r="O49" s="74">
        <f>'Aug-23'!O49+'Sep-23'!F49</f>
        <v>19</v>
      </c>
      <c r="P49" s="74">
        <f>'Aug-23'!P49+'Sep-23'!G49</f>
        <v>8</v>
      </c>
      <c r="Q49" s="74">
        <f>'Aug-23'!Q49+'Sep-23'!H49</f>
        <v>0</v>
      </c>
      <c r="R49" s="74">
        <f>'Aug-23'!R49+'Sep-23'!I49</f>
        <v>0</v>
      </c>
      <c r="S49" s="74">
        <f>'Aug-23'!S49+'Sep-23'!J49</f>
        <v>13</v>
      </c>
      <c r="T49" s="120">
        <f>IFERROR(O49/P49-1,"n/a")</f>
        <v>1.375</v>
      </c>
      <c r="U49" s="120" t="str">
        <f>IFERROR(O49/Q49-1,"n/a")</f>
        <v>n/a</v>
      </c>
      <c r="V49" s="120" t="str">
        <f>IFERROR(O49/R49-1,"n/a")</f>
        <v>n/a</v>
      </c>
      <c r="W49" s="121">
        <f>IFERROR(O49/S49-1,"n/a")</f>
        <v>0.46153846153846145</v>
      </c>
      <c r="X49" s="89">
        <v>9</v>
      </c>
      <c r="Y49" s="68">
        <v>0</v>
      </c>
      <c r="Z49" s="68">
        <v>0</v>
      </c>
      <c r="AA49" s="78">
        <v>16</v>
      </c>
      <c r="AC49" s="123"/>
    </row>
    <row r="50" spans="3:29" s="124" customFormat="1" ht="10.5">
      <c r="C50" s="33"/>
      <c r="D50" s="26" t="s">
        <v>11</v>
      </c>
      <c r="E50" s="32"/>
      <c r="F50" s="74">
        <f t="shared" si="9"/>
        <v>7920</v>
      </c>
      <c r="G50" s="74">
        <f t="shared" si="9"/>
        <v>2266</v>
      </c>
      <c r="H50" s="74">
        <f t="shared" si="9"/>
        <v>0</v>
      </c>
      <c r="I50" s="74">
        <f t="shared" si="9"/>
        <v>0</v>
      </c>
      <c r="J50" s="74">
        <f t="shared" si="9"/>
        <v>1243</v>
      </c>
      <c r="K50" s="64">
        <f>IFERROR(F50/G50-1,"n/a")</f>
        <v>2.4951456310679609</v>
      </c>
      <c r="L50" s="64" t="str">
        <f>IFERROR(F50/H50-1,"n/a")</f>
        <v>n/a</v>
      </c>
      <c r="M50" s="64" t="str">
        <f>IFERROR(F50/I50-1,"n/a")</f>
        <v>n/a</v>
      </c>
      <c r="N50" s="60">
        <f>IFERROR(F50/J50-1,"n/a")</f>
        <v>5.3716814159292037</v>
      </c>
      <c r="O50" s="74">
        <f>'Aug-23'!O50+'Sep-23'!F50</f>
        <v>34314</v>
      </c>
      <c r="P50" s="74">
        <f>'Aug-23'!P50+'Sep-23'!G50</f>
        <v>13279</v>
      </c>
      <c r="Q50" s="74">
        <f>'Aug-23'!Q50+'Sep-23'!H50</f>
        <v>0</v>
      </c>
      <c r="R50" s="74">
        <f>'Aug-23'!R50+'Sep-23'!I50</f>
        <v>0</v>
      </c>
      <c r="S50" s="74">
        <f>'Aug-23'!S50+'Sep-23'!J50</f>
        <v>16291</v>
      </c>
      <c r="T50" s="120">
        <f>IFERROR(O50/P50-1,"n/a")</f>
        <v>1.5840801265155511</v>
      </c>
      <c r="U50" s="120" t="str">
        <f>IFERROR(O50/Q50-1,"n/a")</f>
        <v>n/a</v>
      </c>
      <c r="V50" s="120" t="str">
        <f>IFERROR(O50/R50-1,"n/a")</f>
        <v>n/a</v>
      </c>
      <c r="W50" s="121">
        <f>IFERROR(O50/S50-1,"n/a")</f>
        <v>1.1063163710023938</v>
      </c>
      <c r="X50" s="82">
        <v>15637</v>
      </c>
      <c r="Y50" s="68">
        <v>0</v>
      </c>
      <c r="Z50" s="68">
        <v>0</v>
      </c>
      <c r="AA50" s="78">
        <v>20248</v>
      </c>
      <c r="AC50" s="123"/>
    </row>
    <row r="51" spans="3:29" s="124" customFormat="1" ht="10.9" thickBot="1">
      <c r="C51" s="35" t="s">
        <v>12</v>
      </c>
      <c r="D51" s="36"/>
      <c r="E51" s="37"/>
      <c r="F51" s="75">
        <f>F37+F40+F43+F46+F49</f>
        <v>389</v>
      </c>
      <c r="G51" s="75">
        <f t="shared" ref="G51:J52" si="10">G37+G40+G43+G46+G49</f>
        <v>334</v>
      </c>
      <c r="H51" s="75">
        <f t="shared" si="10"/>
        <v>147</v>
      </c>
      <c r="I51" s="75">
        <f t="shared" si="10"/>
        <v>10</v>
      </c>
      <c r="J51" s="75">
        <f t="shared" si="10"/>
        <v>268</v>
      </c>
      <c r="K51" s="66">
        <f>IFERROR(F51/G51-1,"n/a")</f>
        <v>0.16467065868263475</v>
      </c>
      <c r="L51" s="66">
        <f>IFERROR(F51/H51-1,"n/a")</f>
        <v>1.6462585034013606</v>
      </c>
      <c r="M51" s="66">
        <f>IFERROR(F51/I51-1,"n/a")</f>
        <v>37.9</v>
      </c>
      <c r="N51" s="62">
        <f>IFERROR(F51/J51-1,"n/a")</f>
        <v>0.45149253731343286</v>
      </c>
      <c r="O51" s="75">
        <f t="shared" ref="O51:S52" si="11">O37+O40+O43+O46+O49</f>
        <v>2252</v>
      </c>
      <c r="P51" s="75">
        <f t="shared" si="11"/>
        <v>1945</v>
      </c>
      <c r="Q51" s="75">
        <f t="shared" si="11"/>
        <v>363</v>
      </c>
      <c r="R51" s="75">
        <f t="shared" si="11"/>
        <v>58</v>
      </c>
      <c r="S51" s="75">
        <f t="shared" si="11"/>
        <v>1700</v>
      </c>
      <c r="T51" s="66">
        <f>IFERROR(O51/P51-1,"n/a")</f>
        <v>0.15784061696658092</v>
      </c>
      <c r="U51" s="66">
        <f>IFERROR(O51/Q51-1,"n/a")</f>
        <v>5.2038567493112948</v>
      </c>
      <c r="V51" s="66">
        <f>IFERROR(O51/R51-1,"n/a")</f>
        <v>37.827586206896555</v>
      </c>
      <c r="W51" s="62">
        <f>IFERROR(O51/S51-1,"n/a")</f>
        <v>0.32470588235294118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1100804</v>
      </c>
      <c r="G52" s="76">
        <f t="shared" si="10"/>
        <v>838052</v>
      </c>
      <c r="H52" s="76">
        <f t="shared" si="10"/>
        <v>240604</v>
      </c>
      <c r="I52" s="76">
        <f t="shared" si="10"/>
        <v>6072</v>
      </c>
      <c r="J52" s="76">
        <f t="shared" si="10"/>
        <v>785421</v>
      </c>
      <c r="K52" s="67">
        <f>IFERROR(F52/G52-1,"n/a")</f>
        <v>0.31352708423820963</v>
      </c>
      <c r="L52" s="67">
        <f>IFERROR(F52/H52-1,"n/a")</f>
        <v>3.5751691576199898</v>
      </c>
      <c r="M52" s="67">
        <f>IFERROR(F52/I52-1,"n/a")</f>
        <v>180.29183135704875</v>
      </c>
      <c r="N52" s="63">
        <f>IFERROR(F52/J52-1,"n/a")</f>
        <v>0.40154643178626492</v>
      </c>
      <c r="O52" s="76">
        <f t="shared" si="11"/>
        <v>6723695</v>
      </c>
      <c r="P52" s="76">
        <f t="shared" si="11"/>
        <v>4285511</v>
      </c>
      <c r="Q52" s="76">
        <f t="shared" si="11"/>
        <v>558508</v>
      </c>
      <c r="R52" s="76">
        <f t="shared" si="11"/>
        <v>16907</v>
      </c>
      <c r="S52" s="76">
        <f t="shared" si="11"/>
        <v>5036943</v>
      </c>
      <c r="T52" s="67">
        <f>IFERROR(O52/P52-1,"n/a")</f>
        <v>0.56893658655875567</v>
      </c>
      <c r="U52" s="118">
        <f>IFERROR(O52/Q52-1,"n/a")</f>
        <v>11.038672677920459</v>
      </c>
      <c r="V52" s="118">
        <f>IFERROR(O52/R52-1,"n/a")</f>
        <v>396.68705270006507</v>
      </c>
      <c r="W52" s="119">
        <f>IFERROR(O52/S52-1,"n/a")</f>
        <v>0.3348761341948876</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5" ma:contentTypeDescription="Yeni belge oluşturun." ma:contentTypeScope="" ma:versionID="8164701ec6d8007232b42a73ba6f6f25">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8764404148d2f62436973b25a084f822"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966A957E-3C10-4473-9BFE-A076B65A09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34</vt:i4>
      </vt:variant>
      <vt:variant>
        <vt:lpstr>Named Ranges</vt:lpstr>
      </vt:variant>
      <vt:variant>
        <vt:i4>3</vt:i4>
      </vt:variant>
    </vt:vector>
  </HeadingPairs>
  <TitlesOfParts>
    <vt:vector size="37" baseType="lpstr">
      <vt:lpstr> </vt:lpstr>
      <vt:lpstr>Disclaimer</vt:lpstr>
      <vt:lpstr>Notes</vt:lpstr>
      <vt:lpstr>Occupancy_2023</vt:lpstr>
      <vt:lpstr>Traffic&gt;</vt:lpstr>
      <vt:lpstr>Dec-23</vt:lpstr>
      <vt:lpstr>Nov-23</vt:lpstr>
      <vt:lpstr>Oct-23</vt:lpstr>
      <vt:lpstr>Sep-23</vt:lpstr>
      <vt:lpstr>Aug-23</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Martin Brown</cp:lastModifiedBy>
  <cp:lastPrinted>2022-08-04T14:43:41Z</cp:lastPrinted>
  <dcterms:created xsi:type="dcterms:W3CDTF">2021-12-10T09:13:50Z</dcterms:created>
  <dcterms:modified xsi:type="dcterms:W3CDTF">2024-01-16T10:48:19Z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